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aitlin.Champaco\Downloads\"/>
    </mc:Choice>
  </mc:AlternateContent>
  <xr:revisionPtr revIDLastSave="0" documentId="13_ncr:1_{6FB517B7-C320-4C98-98D6-D7F7D913E8B6}" xr6:coauthVersionLast="36" xr6:coauthVersionMax="47" xr10:uidLastSave="{00000000-0000-0000-0000-000000000000}"/>
  <bookViews>
    <workbookView xWindow="0" yWindow="0" windowWidth="28800" windowHeight="11505" xr2:uid="{00000000-000D-0000-FFFF-FFFF00000000}"/>
  </bookViews>
  <sheets>
    <sheet name="BHCFA " sheetId="11" r:id="rId1"/>
    <sheet name="BMS - SNAP ME" sheetId="1" r:id="rId2"/>
    <sheet name="BMS - SNAP QC" sheetId="2" r:id="rId3"/>
    <sheet name="BMS - SNAP BMS" sheetId="3" r:id="rId4"/>
    <sheet name="BMS - SNAP FC" sheetId="4" r:id="rId5"/>
    <sheet name="BES - TANF" sheetId="6" r:id="rId6"/>
    <sheet name="BES - SNAP CERT " sheetId="13" r:id="rId7"/>
    <sheet name="STATE OFFICE" sheetId="9" r:id="rId8"/>
  </sheets>
  <externalReferences>
    <externalReference r:id="rId9"/>
  </externalReferences>
  <definedNames>
    <definedName name="GBMA" localSheetId="6">#REF!</definedName>
    <definedName name="GBMA" localSheetId="5">#REF!</definedName>
    <definedName name="GBMA" localSheetId="0">#REF!</definedName>
    <definedName name="GBMA" localSheetId="3">#REF!</definedName>
    <definedName name="GBMA" localSheetId="4">#REF!</definedName>
    <definedName name="GBMA" localSheetId="2">#REF!</definedName>
    <definedName name="GBMA" localSheetId="7">#REF!</definedName>
    <definedName name="GBMA">#REF!</definedName>
    <definedName name="P" localSheetId="6">#REF!</definedName>
    <definedName name="P" localSheetId="5">#REF!</definedName>
    <definedName name="P" localSheetId="0">#REF!</definedName>
    <definedName name="P" localSheetId="3">#REF!</definedName>
    <definedName name="P" localSheetId="4">#REF!</definedName>
    <definedName name="P" localSheetId="2">#REF!</definedName>
    <definedName name="P" localSheetId="7">#REF!</definedName>
    <definedName name="P">#REF!</definedName>
    <definedName name="PP" localSheetId="6">#REF!</definedName>
    <definedName name="PP" localSheetId="5">#REF!</definedName>
    <definedName name="PP" localSheetId="0">#REF!</definedName>
    <definedName name="PP" localSheetId="3">#REF!</definedName>
    <definedName name="PP" localSheetId="4">#REF!</definedName>
    <definedName name="PP" localSheetId="2">#REF!</definedName>
    <definedName name="PP" localSheetId="7">#REF!</definedName>
    <definedName name="PP">#REF!</definedName>
    <definedName name="_xlnm.Print_Area" localSheetId="6">'BES - SNAP CERT '!$A$1:$T$189</definedName>
    <definedName name="_xlnm.Print_Area" localSheetId="5">'BES - TANF'!$A$1:$T$47</definedName>
    <definedName name="_xlnm.Print_Area" localSheetId="0">'BHCFA '!$A$1:$T$94</definedName>
    <definedName name="_xlnm.Print_Area" localSheetId="3">'BMS - SNAP BMS'!$A$1:$T$47</definedName>
    <definedName name="_xlnm.Print_Area" localSheetId="4">'BMS - SNAP FC'!$A$1:$T$47</definedName>
    <definedName name="_xlnm.Print_Area" localSheetId="1">'BMS - SNAP ME'!$A$1:$T$47</definedName>
    <definedName name="_xlnm.Print_Area" localSheetId="2">'BMS - SNAP QC'!$A$1:$T$48</definedName>
    <definedName name="_xlnm.Print_Area" localSheetId="7">'STATE OFFICE'!$A$1:$T$47</definedName>
    <definedName name="Print_Area_MI" localSheetId="6">#REF!</definedName>
    <definedName name="Print_Area_MI" localSheetId="5">#REF!</definedName>
    <definedName name="Print_Area_MI" localSheetId="0">#REF!</definedName>
    <definedName name="Print_Area_MI" localSheetId="3">#REF!</definedName>
    <definedName name="Print_Area_MI" localSheetId="4">#REF!</definedName>
    <definedName name="Print_Area_MI" localSheetId="1">#REF!</definedName>
    <definedName name="Print_Area_MI" localSheetId="2">#REF!</definedName>
    <definedName name="Print_Area_MI" localSheetId="7">#REF!</definedName>
    <definedName name="Print_Area_MI">#REF!</definedName>
    <definedName name="Print_Titles_MI" localSheetId="6">#REF!</definedName>
    <definedName name="Print_Titles_MI" localSheetId="5">#REF!</definedName>
    <definedName name="Print_Titles_MI" localSheetId="0">#REF!</definedName>
    <definedName name="Print_Titles_MI" localSheetId="3">#REF!</definedName>
    <definedName name="Print_Titles_MI" localSheetId="4">#REF!</definedName>
    <definedName name="Print_Titles_MI" localSheetId="1">#REF!</definedName>
    <definedName name="Print_Titles_MI" localSheetId="2">#REF!</definedName>
    <definedName name="Print_Titles_MI" localSheetId="7">#REF!</definedName>
    <definedName name="Print_Titles_MI">#REF!</definedName>
    <definedName name="Run_Date" localSheetId="6">'[1]FY05 Requisitions'!#REF!</definedName>
    <definedName name="Run_Date" localSheetId="5">'[1]FY05 Requisitions'!#REF!</definedName>
    <definedName name="Run_Date" localSheetId="0">'[1]FY05 Requisitions'!#REF!</definedName>
    <definedName name="Run_Date" localSheetId="3">'[1]FY05 Requisitions'!#REF!</definedName>
    <definedName name="Run_Date" localSheetId="4">'[1]FY05 Requisitions'!#REF!</definedName>
    <definedName name="Run_Date" localSheetId="2">'[1]FY05 Requisitions'!#REF!</definedName>
    <definedName name="Run_Date" localSheetId="7">'[1]FY05 Requisitions'!#REF!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" i="9" l="1"/>
  <c r="L42" i="9"/>
  <c r="M42" i="9"/>
  <c r="N42" i="9"/>
  <c r="O42" i="9"/>
  <c r="P42" i="9"/>
  <c r="Q42" i="9"/>
  <c r="R42" i="9"/>
  <c r="S42" i="9"/>
  <c r="T42" i="9"/>
  <c r="J42" i="9"/>
  <c r="G42" i="9"/>
  <c r="H42" i="9"/>
  <c r="F42" i="9"/>
  <c r="K184" i="13"/>
  <c r="L184" i="13"/>
  <c r="M184" i="13"/>
  <c r="N184" i="13"/>
  <c r="O184" i="13"/>
  <c r="P184" i="13"/>
  <c r="Q184" i="13"/>
  <c r="R184" i="13"/>
  <c r="S184" i="13"/>
  <c r="T184" i="13"/>
  <c r="J184" i="13"/>
  <c r="G184" i="13"/>
  <c r="H184" i="13"/>
  <c r="F184" i="13"/>
  <c r="K183" i="13"/>
  <c r="L183" i="13"/>
  <c r="M183" i="13"/>
  <c r="N183" i="13"/>
  <c r="O183" i="13"/>
  <c r="P183" i="13"/>
  <c r="Q183" i="13"/>
  <c r="R183" i="13"/>
  <c r="S183" i="13"/>
  <c r="T183" i="13"/>
  <c r="J183" i="13"/>
  <c r="G183" i="13"/>
  <c r="H183" i="13"/>
  <c r="F183" i="13"/>
  <c r="K136" i="13" l="1"/>
  <c r="L136" i="13"/>
  <c r="M136" i="13"/>
  <c r="N136" i="13"/>
  <c r="O136" i="13"/>
  <c r="P136" i="13"/>
  <c r="Q136" i="13"/>
  <c r="R136" i="13"/>
  <c r="S136" i="13"/>
  <c r="T136" i="13"/>
  <c r="J136" i="13"/>
  <c r="G136" i="13"/>
  <c r="H136" i="13"/>
  <c r="I136" i="13"/>
  <c r="F136" i="13"/>
  <c r="K89" i="13"/>
  <c r="L89" i="13"/>
  <c r="M89" i="13"/>
  <c r="N89" i="13"/>
  <c r="O89" i="13"/>
  <c r="P89" i="13"/>
  <c r="Q89" i="13"/>
  <c r="R89" i="13"/>
  <c r="S89" i="13"/>
  <c r="T89" i="13"/>
  <c r="J89" i="13"/>
  <c r="G89" i="13"/>
  <c r="H89" i="13"/>
  <c r="F89" i="13"/>
  <c r="K42" i="13"/>
  <c r="L42" i="13"/>
  <c r="M42" i="13"/>
  <c r="N42" i="13"/>
  <c r="O42" i="13"/>
  <c r="P42" i="13"/>
  <c r="Q42" i="13"/>
  <c r="R42" i="13"/>
  <c r="S42" i="13"/>
  <c r="T42" i="13"/>
  <c r="J42" i="13"/>
  <c r="G42" i="13"/>
  <c r="H42" i="13"/>
  <c r="F42" i="13"/>
  <c r="S17" i="6"/>
  <c r="K42" i="6"/>
  <c r="L42" i="6"/>
  <c r="M42" i="6"/>
  <c r="N42" i="6"/>
  <c r="O42" i="6"/>
  <c r="P42" i="6"/>
  <c r="Q42" i="6"/>
  <c r="R42" i="6"/>
  <c r="S42" i="6"/>
  <c r="T42" i="6"/>
  <c r="J42" i="6"/>
  <c r="G42" i="6"/>
  <c r="H42" i="6"/>
  <c r="F42" i="6"/>
  <c r="K42" i="4"/>
  <c r="L42" i="4"/>
  <c r="M42" i="4"/>
  <c r="N42" i="4"/>
  <c r="O42" i="4"/>
  <c r="P42" i="4"/>
  <c r="Q42" i="4"/>
  <c r="R42" i="4"/>
  <c r="S42" i="4"/>
  <c r="T42" i="4"/>
  <c r="J42" i="4"/>
  <c r="G42" i="4"/>
  <c r="H42" i="4"/>
  <c r="F42" i="4"/>
  <c r="K42" i="3"/>
  <c r="L42" i="3"/>
  <c r="M42" i="3"/>
  <c r="N42" i="3"/>
  <c r="O42" i="3"/>
  <c r="P42" i="3"/>
  <c r="Q42" i="3"/>
  <c r="R42" i="3"/>
  <c r="S42" i="3"/>
  <c r="T42" i="3"/>
  <c r="J42" i="3"/>
  <c r="G42" i="3"/>
  <c r="H42" i="3"/>
  <c r="F42" i="3"/>
  <c r="F43" i="2"/>
  <c r="T17" i="2" l="1"/>
  <c r="T43" i="2" s="1"/>
  <c r="S17" i="2"/>
  <c r="K43" i="2"/>
  <c r="L43" i="2"/>
  <c r="M43" i="2"/>
  <c r="N43" i="2"/>
  <c r="O43" i="2"/>
  <c r="P43" i="2"/>
  <c r="Q43" i="2"/>
  <c r="R43" i="2"/>
  <c r="S43" i="2"/>
  <c r="J43" i="2"/>
  <c r="G43" i="2"/>
  <c r="H43" i="2"/>
  <c r="K42" i="1"/>
  <c r="L42" i="1"/>
  <c r="M42" i="1"/>
  <c r="N42" i="1"/>
  <c r="O42" i="1"/>
  <c r="P42" i="1"/>
  <c r="Q42" i="1"/>
  <c r="R42" i="1"/>
  <c r="S42" i="1"/>
  <c r="T42" i="1"/>
  <c r="J42" i="1"/>
  <c r="G42" i="1"/>
  <c r="H42" i="1"/>
  <c r="F42" i="1"/>
  <c r="F41" i="11"/>
  <c r="K89" i="11" l="1"/>
  <c r="L89" i="11"/>
  <c r="M89" i="11"/>
  <c r="N89" i="11"/>
  <c r="O89" i="11"/>
  <c r="P89" i="11"/>
  <c r="Q89" i="11"/>
  <c r="R89" i="11"/>
  <c r="S89" i="11"/>
  <c r="T89" i="11"/>
  <c r="J89" i="11"/>
  <c r="G89" i="11"/>
  <c r="H89" i="11"/>
  <c r="F89" i="11"/>
  <c r="K88" i="11"/>
  <c r="L88" i="11"/>
  <c r="M88" i="11"/>
  <c r="N88" i="11"/>
  <c r="O88" i="11"/>
  <c r="P88" i="11"/>
  <c r="Q88" i="11"/>
  <c r="R88" i="11"/>
  <c r="S88" i="11"/>
  <c r="T88" i="11"/>
  <c r="J88" i="11"/>
  <c r="G88" i="11"/>
  <c r="H88" i="11"/>
  <c r="F88" i="11"/>
  <c r="S16" i="11"/>
  <c r="K41" i="11"/>
  <c r="L41" i="11"/>
  <c r="M41" i="11"/>
  <c r="N41" i="11"/>
  <c r="O41" i="11"/>
  <c r="P41" i="11"/>
  <c r="Q41" i="11"/>
  <c r="R41" i="11"/>
  <c r="S41" i="11"/>
  <c r="J41" i="11"/>
  <c r="G41" i="11"/>
  <c r="H41" i="11"/>
  <c r="K40" i="11"/>
  <c r="K63" i="11"/>
  <c r="K64" i="11"/>
  <c r="L64" i="11"/>
  <c r="O64" i="11"/>
  <c r="S64" i="11"/>
  <c r="T64" i="11"/>
  <c r="K65" i="11"/>
  <c r="L65" i="11"/>
  <c r="O65" i="11"/>
  <c r="S65" i="11"/>
  <c r="T65" i="11"/>
  <c r="K66" i="11"/>
  <c r="L66" i="11"/>
  <c r="O66" i="11"/>
  <c r="S66" i="11"/>
  <c r="T66" i="11"/>
  <c r="K67" i="11"/>
  <c r="L67" i="11"/>
  <c r="O67" i="11"/>
  <c r="S67" i="11"/>
  <c r="T67" i="11"/>
  <c r="K68" i="11"/>
  <c r="L68" i="11"/>
  <c r="O68" i="11"/>
  <c r="S68" i="11"/>
  <c r="T68" i="11"/>
  <c r="K69" i="11"/>
  <c r="L69" i="11"/>
  <c r="O69" i="11"/>
  <c r="S69" i="11"/>
  <c r="T69" i="11"/>
  <c r="K70" i="11"/>
  <c r="L70" i="11"/>
  <c r="O70" i="11"/>
  <c r="S70" i="11"/>
  <c r="T70" i="11"/>
  <c r="K71" i="11"/>
  <c r="L71" i="11"/>
  <c r="O71" i="11"/>
  <c r="S71" i="11"/>
  <c r="T71" i="11"/>
  <c r="K72" i="11"/>
  <c r="L72" i="11"/>
  <c r="O72" i="11"/>
  <c r="S72" i="11"/>
  <c r="T72" i="11"/>
  <c r="K73" i="11"/>
  <c r="L73" i="11"/>
  <c r="O73" i="11"/>
  <c r="S73" i="11"/>
  <c r="T73" i="11"/>
  <c r="K74" i="11"/>
  <c r="L74" i="11"/>
  <c r="O74" i="11"/>
  <c r="S74" i="11"/>
  <c r="T74" i="11"/>
  <c r="K75" i="11"/>
  <c r="L75" i="11"/>
  <c r="O75" i="11"/>
  <c r="S75" i="11"/>
  <c r="T75" i="11"/>
  <c r="K76" i="11"/>
  <c r="L76" i="11"/>
  <c r="O76" i="11"/>
  <c r="S76" i="11"/>
  <c r="T76" i="11"/>
  <c r="K77" i="11"/>
  <c r="L77" i="11"/>
  <c r="O77" i="11"/>
  <c r="S77" i="11"/>
  <c r="T77" i="11"/>
  <c r="K78" i="11"/>
  <c r="L78" i="11"/>
  <c r="O78" i="11"/>
  <c r="S78" i="11"/>
  <c r="T78" i="11"/>
  <c r="K79" i="11"/>
  <c r="L79" i="11"/>
  <c r="O79" i="11"/>
  <c r="S79" i="11"/>
  <c r="T79" i="11"/>
  <c r="K80" i="11"/>
  <c r="L80" i="11"/>
  <c r="O80" i="11"/>
  <c r="S80" i="11"/>
  <c r="T80" i="11"/>
  <c r="K83" i="11"/>
  <c r="K82" i="11"/>
  <c r="K81" i="11"/>
  <c r="K39" i="11"/>
  <c r="K38" i="11"/>
  <c r="K37" i="11"/>
  <c r="K36" i="11"/>
  <c r="K35" i="11"/>
  <c r="K34" i="11"/>
  <c r="A32" i="13"/>
  <c r="K25" i="4"/>
  <c r="K24" i="4"/>
  <c r="K23" i="4"/>
  <c r="K22" i="4"/>
  <c r="K21" i="4"/>
  <c r="K20" i="4"/>
  <c r="K19" i="4"/>
  <c r="K166" i="13"/>
  <c r="K165" i="13"/>
  <c r="K164" i="13"/>
  <c r="K163" i="13"/>
  <c r="K162" i="13"/>
  <c r="K161" i="13"/>
  <c r="K160" i="13"/>
  <c r="K159" i="13"/>
  <c r="K158" i="13"/>
  <c r="K135" i="13"/>
  <c r="K134" i="13"/>
  <c r="K133" i="13"/>
  <c r="K132" i="13"/>
  <c r="K131" i="13"/>
  <c r="K130" i="13"/>
  <c r="K129" i="13"/>
  <c r="K128" i="13"/>
  <c r="K127" i="13"/>
  <c r="K126" i="13"/>
  <c r="K125" i="13"/>
  <c r="K124" i="13"/>
  <c r="K123" i="13"/>
  <c r="K122" i="13"/>
  <c r="K121" i="13"/>
  <c r="K120" i="13"/>
  <c r="K119" i="13"/>
  <c r="K118" i="13"/>
  <c r="K117" i="13"/>
  <c r="K116" i="13"/>
  <c r="K115" i="13"/>
  <c r="K82" i="13"/>
  <c r="K83" i="13"/>
  <c r="L83" i="13"/>
  <c r="O83" i="13"/>
  <c r="S83" i="13"/>
  <c r="T83" i="13"/>
  <c r="K84" i="13"/>
  <c r="L84" i="13"/>
  <c r="O84" i="13"/>
  <c r="S84" i="13"/>
  <c r="T84" i="13"/>
  <c r="K85" i="13"/>
  <c r="L85" i="13"/>
  <c r="O85" i="13"/>
  <c r="S85" i="13"/>
  <c r="T85" i="13"/>
  <c r="K86" i="13"/>
  <c r="L86" i="13"/>
  <c r="O86" i="13"/>
  <c r="S86" i="13"/>
  <c r="T86" i="13"/>
  <c r="K87" i="13"/>
  <c r="L87" i="13"/>
  <c r="O87" i="13"/>
  <c r="S87" i="13"/>
  <c r="T87" i="13"/>
  <c r="K88" i="13"/>
  <c r="L88" i="13"/>
  <c r="O88" i="13"/>
  <c r="S88" i="13"/>
  <c r="T88" i="13"/>
  <c r="K111" i="13"/>
  <c r="K112" i="13"/>
  <c r="K113" i="13"/>
  <c r="L113" i="13"/>
  <c r="O113" i="13"/>
  <c r="S113" i="13"/>
  <c r="T113" i="13"/>
  <c r="K114" i="13"/>
  <c r="L114" i="13"/>
  <c r="O114" i="13"/>
  <c r="S114" i="13"/>
  <c r="T114" i="13"/>
  <c r="K68" i="13"/>
  <c r="K67" i="13"/>
  <c r="K69" i="13"/>
  <c r="L69" i="13"/>
  <c r="O69" i="13"/>
  <c r="S69" i="13"/>
  <c r="T69" i="13"/>
  <c r="K70" i="13"/>
  <c r="L70" i="13"/>
  <c r="O70" i="13"/>
  <c r="S70" i="13"/>
  <c r="T70" i="13"/>
  <c r="K71" i="13"/>
  <c r="L71" i="13"/>
  <c r="O71" i="13"/>
  <c r="S71" i="13"/>
  <c r="T71" i="13"/>
  <c r="K72" i="13"/>
  <c r="L72" i="13"/>
  <c r="O72" i="13"/>
  <c r="S72" i="13"/>
  <c r="T72" i="13"/>
  <c r="K73" i="13"/>
  <c r="L73" i="13"/>
  <c r="O73" i="13"/>
  <c r="S73" i="13"/>
  <c r="T73" i="13"/>
  <c r="K74" i="13"/>
  <c r="L74" i="13"/>
  <c r="O74" i="13"/>
  <c r="S74" i="13"/>
  <c r="T74" i="13"/>
  <c r="K75" i="13"/>
  <c r="L75" i="13"/>
  <c r="O75" i="13"/>
  <c r="S75" i="13"/>
  <c r="T75" i="13"/>
  <c r="K76" i="13"/>
  <c r="L76" i="13"/>
  <c r="O76" i="13"/>
  <c r="S76" i="13"/>
  <c r="T76" i="13"/>
  <c r="K77" i="13"/>
  <c r="L77" i="13"/>
  <c r="O77" i="13"/>
  <c r="S77" i="13"/>
  <c r="T77" i="13"/>
  <c r="K78" i="13"/>
  <c r="L78" i="13"/>
  <c r="O78" i="13"/>
  <c r="S78" i="13"/>
  <c r="T78" i="13"/>
  <c r="K66" i="13"/>
  <c r="K79" i="13"/>
  <c r="L79" i="13"/>
  <c r="O79" i="13"/>
  <c r="S79" i="13"/>
  <c r="T79" i="13"/>
  <c r="K80" i="13"/>
  <c r="L80" i="13"/>
  <c r="O80" i="13"/>
  <c r="S80" i="13"/>
  <c r="T80" i="13"/>
  <c r="K81" i="13"/>
  <c r="L81" i="13"/>
  <c r="O81" i="13"/>
  <c r="S81" i="13"/>
  <c r="T81" i="13"/>
  <c r="K31" i="13"/>
  <c r="K30" i="13"/>
  <c r="K32" i="13"/>
  <c r="L32" i="13"/>
  <c r="O32" i="13"/>
  <c r="S32" i="13"/>
  <c r="T32" i="13"/>
  <c r="K33" i="13"/>
  <c r="L33" i="13"/>
  <c r="O33" i="13"/>
  <c r="S33" i="13"/>
  <c r="T33" i="13"/>
  <c r="K34" i="13"/>
  <c r="L34" i="13"/>
  <c r="O34" i="13"/>
  <c r="S34" i="13"/>
  <c r="T34" i="13"/>
  <c r="K35" i="13"/>
  <c r="L35" i="13"/>
  <c r="O35" i="13"/>
  <c r="S35" i="13"/>
  <c r="T35" i="13"/>
  <c r="K36" i="13"/>
  <c r="L36" i="13"/>
  <c r="O36" i="13"/>
  <c r="S36" i="13"/>
  <c r="T36" i="13"/>
  <c r="K37" i="13"/>
  <c r="L37" i="13"/>
  <c r="O37" i="13"/>
  <c r="S37" i="13"/>
  <c r="T37" i="13"/>
  <c r="K38" i="13"/>
  <c r="L38" i="13"/>
  <c r="O38" i="13"/>
  <c r="S38" i="13"/>
  <c r="T38" i="13"/>
  <c r="K39" i="13"/>
  <c r="L39" i="13"/>
  <c r="O39" i="13"/>
  <c r="S39" i="13"/>
  <c r="T39" i="13"/>
  <c r="K40" i="13"/>
  <c r="L40" i="13"/>
  <c r="O40" i="13"/>
  <c r="S40" i="13"/>
  <c r="T40" i="13"/>
  <c r="K41" i="13"/>
  <c r="K23" i="13"/>
  <c r="K29" i="13"/>
  <c r="K28" i="13"/>
  <c r="K27" i="13"/>
  <c r="K26" i="13"/>
  <c r="K25" i="13"/>
  <c r="K24" i="13"/>
  <c r="K17" i="13"/>
  <c r="K18" i="13"/>
  <c r="L18" i="13"/>
  <c r="O18" i="13"/>
  <c r="S18" i="13"/>
  <c r="T18" i="13"/>
  <c r="K19" i="13"/>
  <c r="L19" i="13"/>
  <c r="O19" i="13"/>
  <c r="S19" i="13"/>
  <c r="T19" i="13"/>
  <c r="K20" i="13"/>
  <c r="L20" i="13"/>
  <c r="O20" i="13"/>
  <c r="S20" i="13"/>
  <c r="T20" i="13"/>
  <c r="A159" i="13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K65" i="13"/>
  <c r="K64" i="13"/>
  <c r="K22" i="13"/>
  <c r="K21" i="13"/>
  <c r="A18" i="13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3" i="13" s="1"/>
  <c r="A34" i="13" s="1"/>
  <c r="A35" i="13" s="1"/>
  <c r="A36" i="13" s="1"/>
  <c r="A37" i="13" s="1"/>
  <c r="A38" i="13" s="1"/>
  <c r="A39" i="13" s="1"/>
  <c r="A40" i="13" s="1"/>
  <c r="A41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K29" i="6"/>
  <c r="K28" i="6"/>
  <c r="K27" i="6"/>
  <c r="K26" i="6"/>
  <c r="K24" i="6"/>
  <c r="K21" i="3"/>
  <c r="K24" i="2"/>
  <c r="K23" i="2"/>
  <c r="K22" i="2"/>
  <c r="K21" i="2"/>
  <c r="K20" i="2"/>
  <c r="K19" i="2"/>
  <c r="K18" i="2"/>
  <c r="K33" i="11"/>
  <c r="L33" i="11" s="1"/>
  <c r="K32" i="11"/>
  <c r="K31" i="11"/>
  <c r="O31" i="11" s="1"/>
  <c r="K30" i="11"/>
  <c r="O30" i="11" s="1"/>
  <c r="K29" i="11"/>
  <c r="K28" i="11"/>
  <c r="O28" i="11" s="1"/>
  <c r="K27" i="11"/>
  <c r="K26" i="11"/>
  <c r="K25" i="11"/>
  <c r="L25" i="11" s="1"/>
  <c r="K24" i="11"/>
  <c r="K23" i="11"/>
  <c r="K22" i="11"/>
  <c r="K21" i="11"/>
  <c r="O21" i="11" s="1"/>
  <c r="O20" i="11"/>
  <c r="L20" i="11"/>
  <c r="S20" i="11" s="1"/>
  <c r="T20" i="11" s="1"/>
  <c r="K19" i="11"/>
  <c r="L19" i="11" s="1"/>
  <c r="K18" i="11"/>
  <c r="K17" i="11"/>
  <c r="K16" i="11"/>
  <c r="K17" i="2"/>
  <c r="F18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L20" i="3"/>
  <c r="A64" i="1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18" i="1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4" i="11" s="1"/>
  <c r="A35" i="11" s="1"/>
  <c r="A36" i="11" s="1"/>
  <c r="A37" i="11" s="1"/>
  <c r="A38" i="11" s="1"/>
  <c r="A39" i="11" s="1"/>
  <c r="A40" i="11" s="1"/>
  <c r="L18" i="11" l="1"/>
  <c r="O18" i="11"/>
  <c r="L23" i="11"/>
  <c r="O23" i="11"/>
  <c r="O24" i="11"/>
  <c r="L24" i="11"/>
  <c r="S24" i="11" s="1"/>
  <c r="T24" i="11" s="1"/>
  <c r="L29" i="11"/>
  <c r="O29" i="11"/>
  <c r="O40" i="11"/>
  <c r="L40" i="11"/>
  <c r="S40" i="11" s="1"/>
  <c r="T40" i="11" s="1"/>
  <c r="O63" i="11"/>
  <c r="L63" i="11"/>
  <c r="S63" i="11" s="1"/>
  <c r="T63" i="11" s="1"/>
  <c r="O81" i="11"/>
  <c r="L81" i="11"/>
  <c r="S81" i="11" s="1"/>
  <c r="T81" i="11" s="1"/>
  <c r="O82" i="11"/>
  <c r="L82" i="11"/>
  <c r="S82" i="11" s="1"/>
  <c r="T82" i="11" s="1"/>
  <c r="O83" i="11"/>
  <c r="L83" i="11"/>
  <c r="S83" i="11" s="1"/>
  <c r="T83" i="11" s="1"/>
  <c r="O34" i="11"/>
  <c r="L34" i="11"/>
  <c r="S34" i="11" s="1"/>
  <c r="T34" i="11" s="1"/>
  <c r="O35" i="11"/>
  <c r="L35" i="11"/>
  <c r="S35" i="11" s="1"/>
  <c r="T35" i="11" s="1"/>
  <c r="O36" i="11"/>
  <c r="L36" i="11"/>
  <c r="S36" i="11" s="1"/>
  <c r="T36" i="11" s="1"/>
  <c r="O37" i="11"/>
  <c r="L37" i="11"/>
  <c r="S37" i="11" s="1"/>
  <c r="T37" i="11" s="1"/>
  <c r="O38" i="11"/>
  <c r="L38" i="11"/>
  <c r="S38" i="11" s="1"/>
  <c r="T38" i="11" s="1"/>
  <c r="O39" i="11"/>
  <c r="L39" i="11"/>
  <c r="S39" i="11" s="1"/>
  <c r="T39" i="11" s="1"/>
  <c r="O23" i="4"/>
  <c r="L23" i="4"/>
  <c r="S23" i="4" s="1"/>
  <c r="T23" i="4" s="1"/>
  <c r="O24" i="4"/>
  <c r="L24" i="4"/>
  <c r="S24" i="4" s="1"/>
  <c r="T24" i="4" s="1"/>
  <c r="O25" i="4"/>
  <c r="L25" i="4"/>
  <c r="S25" i="4" s="1"/>
  <c r="T25" i="4" s="1"/>
  <c r="O19" i="4"/>
  <c r="L19" i="4"/>
  <c r="S19" i="4" s="1"/>
  <c r="T19" i="4" s="1"/>
  <c r="O20" i="4"/>
  <c r="L20" i="4"/>
  <c r="S20" i="4" s="1"/>
  <c r="T20" i="4" s="1"/>
  <c r="O21" i="4"/>
  <c r="L21" i="4"/>
  <c r="S21" i="4" s="1"/>
  <c r="T21" i="4" s="1"/>
  <c r="O22" i="4"/>
  <c r="L22" i="4"/>
  <c r="S22" i="4" s="1"/>
  <c r="T22" i="4" s="1"/>
  <c r="O158" i="13"/>
  <c r="L158" i="13"/>
  <c r="S158" i="13" s="1"/>
  <c r="T158" i="13" s="1"/>
  <c r="O159" i="13"/>
  <c r="L159" i="13"/>
  <c r="S159" i="13" s="1"/>
  <c r="T159" i="13" s="1"/>
  <c r="O160" i="13"/>
  <c r="L160" i="13"/>
  <c r="S160" i="13" s="1"/>
  <c r="T160" i="13" s="1"/>
  <c r="O161" i="13"/>
  <c r="L161" i="13"/>
  <c r="S161" i="13" s="1"/>
  <c r="T161" i="13" s="1"/>
  <c r="O162" i="13"/>
  <c r="L162" i="13"/>
  <c r="S162" i="13" s="1"/>
  <c r="T162" i="13" s="1"/>
  <c r="O163" i="13"/>
  <c r="L163" i="13"/>
  <c r="S163" i="13" s="1"/>
  <c r="T163" i="13" s="1"/>
  <c r="O164" i="13"/>
  <c r="L164" i="13"/>
  <c r="S164" i="13" s="1"/>
  <c r="T164" i="13" s="1"/>
  <c r="O165" i="13"/>
  <c r="L165" i="13"/>
  <c r="S165" i="13" s="1"/>
  <c r="T165" i="13" s="1"/>
  <c r="O166" i="13"/>
  <c r="L166" i="13"/>
  <c r="S166" i="13" s="1"/>
  <c r="T166" i="13" s="1"/>
  <c r="O135" i="13"/>
  <c r="L135" i="13"/>
  <c r="S135" i="13" s="1"/>
  <c r="T135" i="13" s="1"/>
  <c r="O115" i="13"/>
  <c r="L115" i="13"/>
  <c r="S115" i="13" s="1"/>
  <c r="T115" i="13" s="1"/>
  <c r="O116" i="13"/>
  <c r="L116" i="13"/>
  <c r="S116" i="13" s="1"/>
  <c r="T116" i="13" s="1"/>
  <c r="O117" i="13"/>
  <c r="L117" i="13"/>
  <c r="S117" i="13" s="1"/>
  <c r="T117" i="13" s="1"/>
  <c r="O118" i="13"/>
  <c r="L118" i="13"/>
  <c r="S118" i="13" s="1"/>
  <c r="T118" i="13" s="1"/>
  <c r="O119" i="13"/>
  <c r="L119" i="13"/>
  <c r="O120" i="13"/>
  <c r="L120" i="13"/>
  <c r="S120" i="13" s="1"/>
  <c r="T120" i="13" s="1"/>
  <c r="O121" i="13"/>
  <c r="L121" i="13"/>
  <c r="S121" i="13" s="1"/>
  <c r="T121" i="13" s="1"/>
  <c r="O122" i="13"/>
  <c r="L122" i="13"/>
  <c r="S122" i="13" s="1"/>
  <c r="T122" i="13" s="1"/>
  <c r="O123" i="13"/>
  <c r="L123" i="13"/>
  <c r="S123" i="13" s="1"/>
  <c r="T123" i="13" s="1"/>
  <c r="O124" i="13"/>
  <c r="L124" i="13"/>
  <c r="S124" i="13" s="1"/>
  <c r="T124" i="13" s="1"/>
  <c r="O125" i="13"/>
  <c r="L125" i="13"/>
  <c r="S125" i="13" s="1"/>
  <c r="T125" i="13" s="1"/>
  <c r="O126" i="13"/>
  <c r="L126" i="13"/>
  <c r="S126" i="13" s="1"/>
  <c r="T126" i="13" s="1"/>
  <c r="O127" i="13"/>
  <c r="L127" i="13"/>
  <c r="S127" i="13" s="1"/>
  <c r="T127" i="13" s="1"/>
  <c r="O128" i="13"/>
  <c r="L128" i="13"/>
  <c r="S128" i="13" s="1"/>
  <c r="T128" i="13" s="1"/>
  <c r="O129" i="13"/>
  <c r="L129" i="13"/>
  <c r="S129" i="13" s="1"/>
  <c r="T129" i="13" s="1"/>
  <c r="O130" i="13"/>
  <c r="L130" i="13"/>
  <c r="S130" i="13" s="1"/>
  <c r="T130" i="13" s="1"/>
  <c r="O131" i="13"/>
  <c r="L131" i="13"/>
  <c r="S131" i="13" s="1"/>
  <c r="T131" i="13" s="1"/>
  <c r="O132" i="13"/>
  <c r="L132" i="13"/>
  <c r="S132" i="13" s="1"/>
  <c r="T132" i="13" s="1"/>
  <c r="O133" i="13"/>
  <c r="L133" i="13"/>
  <c r="S133" i="13" s="1"/>
  <c r="T133" i="13" s="1"/>
  <c r="O134" i="13"/>
  <c r="L134" i="13"/>
  <c r="S134" i="13" s="1"/>
  <c r="T134" i="13" s="1"/>
  <c r="O82" i="13"/>
  <c r="L82" i="13"/>
  <c r="S82" i="13" s="1"/>
  <c r="T82" i="13" s="1"/>
  <c r="O111" i="13"/>
  <c r="L111" i="13"/>
  <c r="S111" i="13" s="1"/>
  <c r="T111" i="13" s="1"/>
  <c r="O112" i="13"/>
  <c r="L112" i="13"/>
  <c r="S112" i="13" s="1"/>
  <c r="T112" i="13" s="1"/>
  <c r="O67" i="13"/>
  <c r="L67" i="13"/>
  <c r="S67" i="13" s="1"/>
  <c r="T67" i="13" s="1"/>
  <c r="O68" i="13"/>
  <c r="L68" i="13"/>
  <c r="S68" i="13" s="1"/>
  <c r="T68" i="13" s="1"/>
  <c r="O66" i="13"/>
  <c r="L66" i="13"/>
  <c r="S66" i="13" s="1"/>
  <c r="T66" i="13" s="1"/>
  <c r="O30" i="13"/>
  <c r="L30" i="13"/>
  <c r="S30" i="13" s="1"/>
  <c r="T30" i="13" s="1"/>
  <c r="O31" i="13"/>
  <c r="L31" i="13"/>
  <c r="S31" i="13" s="1"/>
  <c r="T31" i="13" s="1"/>
  <c r="O41" i="13"/>
  <c r="L41" i="13"/>
  <c r="S41" i="13" s="1"/>
  <c r="T41" i="13" s="1"/>
  <c r="O23" i="13"/>
  <c r="L23" i="13"/>
  <c r="S23" i="13" s="1"/>
  <c r="T23" i="13" s="1"/>
  <c r="O24" i="13"/>
  <c r="L24" i="13"/>
  <c r="S24" i="13" s="1"/>
  <c r="T24" i="13" s="1"/>
  <c r="O25" i="13"/>
  <c r="L25" i="13"/>
  <c r="S25" i="13" s="1"/>
  <c r="T25" i="13" s="1"/>
  <c r="O26" i="13"/>
  <c r="L26" i="13"/>
  <c r="S26" i="13" s="1"/>
  <c r="T26" i="13" s="1"/>
  <c r="O27" i="13"/>
  <c r="L27" i="13"/>
  <c r="S27" i="13" s="1"/>
  <c r="T27" i="13" s="1"/>
  <c r="O28" i="13"/>
  <c r="L28" i="13"/>
  <c r="S28" i="13" s="1"/>
  <c r="T28" i="13" s="1"/>
  <c r="O29" i="13"/>
  <c r="L29" i="13"/>
  <c r="S29" i="13" s="1"/>
  <c r="T29" i="13" s="1"/>
  <c r="O17" i="13"/>
  <c r="L17" i="13"/>
  <c r="S17" i="13" s="1"/>
  <c r="T17" i="13" s="1"/>
  <c r="O21" i="13"/>
  <c r="L21" i="13"/>
  <c r="S21" i="13" s="1"/>
  <c r="T21" i="13" s="1"/>
  <c r="O22" i="13"/>
  <c r="L22" i="13"/>
  <c r="S22" i="13" s="1"/>
  <c r="T22" i="13" s="1"/>
  <c r="O64" i="13"/>
  <c r="L64" i="13"/>
  <c r="O65" i="13"/>
  <c r="L65" i="13"/>
  <c r="S65" i="13" s="1"/>
  <c r="T65" i="13" s="1"/>
  <c r="O26" i="6"/>
  <c r="L26" i="6"/>
  <c r="S26" i="6" s="1"/>
  <c r="T26" i="6" s="1"/>
  <c r="O27" i="6"/>
  <c r="L27" i="6"/>
  <c r="S27" i="6" s="1"/>
  <c r="T27" i="6" s="1"/>
  <c r="O28" i="6"/>
  <c r="L28" i="6"/>
  <c r="S28" i="6" s="1"/>
  <c r="T28" i="6" s="1"/>
  <c r="O29" i="6"/>
  <c r="L29" i="6"/>
  <c r="S29" i="6" s="1"/>
  <c r="T29" i="6" s="1"/>
  <c r="O24" i="6"/>
  <c r="L24" i="6"/>
  <c r="S24" i="6" s="1"/>
  <c r="T24" i="6" s="1"/>
  <c r="O21" i="3"/>
  <c r="L21" i="3"/>
  <c r="S21" i="3" s="1"/>
  <c r="T21" i="3" s="1"/>
  <c r="O18" i="2"/>
  <c r="L18" i="2"/>
  <c r="S18" i="2" s="1"/>
  <c r="T18" i="2" s="1"/>
  <c r="O19" i="2"/>
  <c r="L19" i="2"/>
  <c r="S19" i="2" s="1"/>
  <c r="T19" i="2" s="1"/>
  <c r="O20" i="2"/>
  <c r="L20" i="2"/>
  <c r="S20" i="2" s="1"/>
  <c r="T20" i="2" s="1"/>
  <c r="O21" i="2"/>
  <c r="L21" i="2"/>
  <c r="S21" i="2" s="1"/>
  <c r="T21" i="2" s="1"/>
  <c r="O22" i="2"/>
  <c r="L22" i="2"/>
  <c r="S22" i="2" s="1"/>
  <c r="T22" i="2" s="1"/>
  <c r="O23" i="2"/>
  <c r="L23" i="2"/>
  <c r="S23" i="2" s="1"/>
  <c r="T23" i="2" s="1"/>
  <c r="O24" i="2"/>
  <c r="L24" i="2"/>
  <c r="S24" i="2" s="1"/>
  <c r="T24" i="2" s="1"/>
  <c r="L21" i="11"/>
  <c r="S21" i="11" s="1"/>
  <c r="O32" i="11"/>
  <c r="L27" i="11"/>
  <c r="T21" i="11"/>
  <c r="O33" i="11"/>
  <c r="S33" i="11" s="1"/>
  <c r="T33" i="11" s="1"/>
  <c r="O22" i="11"/>
  <c r="L17" i="11"/>
  <c r="L31" i="11"/>
  <c r="S31" i="11" s="1"/>
  <c r="T31" i="11" s="1"/>
  <c r="L32" i="11"/>
  <c r="O27" i="11"/>
  <c r="L16" i="11"/>
  <c r="O16" i="11"/>
  <c r="L28" i="11"/>
  <c r="S28" i="11" s="1"/>
  <c r="T28" i="11" s="1"/>
  <c r="O17" i="11"/>
  <c r="O19" i="11"/>
  <c r="S19" i="11" s="1"/>
  <c r="T19" i="11" s="1"/>
  <c r="L30" i="11"/>
  <c r="S30" i="11" s="1"/>
  <c r="T30" i="11" s="1"/>
  <c r="O25" i="11"/>
  <c r="S25" i="11" s="1"/>
  <c r="T25" i="11" s="1"/>
  <c r="L26" i="11"/>
  <c r="L22" i="11"/>
  <c r="O26" i="11"/>
  <c r="O17" i="2"/>
  <c r="L17" i="2"/>
  <c r="S17" i="11" l="1"/>
  <c r="T17" i="11" s="1"/>
  <c r="S27" i="11"/>
  <c r="T27" i="11" s="1"/>
  <c r="S29" i="11"/>
  <c r="T29" i="11" s="1"/>
  <c r="S23" i="11"/>
  <c r="T23" i="11" s="1"/>
  <c r="S18" i="11"/>
  <c r="T18" i="11" s="1"/>
  <c r="S64" i="13"/>
  <c r="S26" i="11"/>
  <c r="T26" i="11" s="1"/>
  <c r="T16" i="11"/>
  <c r="T41" i="11" s="1"/>
  <c r="S32" i="11"/>
  <c r="T32" i="11" s="1"/>
  <c r="S22" i="11"/>
  <c r="T22" i="11" s="1"/>
  <c r="T64" i="13" l="1"/>
  <c r="K18" i="1" l="1"/>
  <c r="L18" i="1" s="1"/>
  <c r="K20" i="1"/>
  <c r="L20" i="1" s="1"/>
  <c r="K19" i="9"/>
  <c r="L19" i="9" s="1"/>
  <c r="O18" i="1" l="1"/>
  <c r="S18" i="1"/>
  <c r="T18" i="1" s="1"/>
  <c r="O20" i="1"/>
  <c r="S20" i="1"/>
  <c r="T20" i="1" s="1"/>
  <c r="K18" i="9"/>
  <c r="L18" i="9" s="1"/>
  <c r="A18" i="9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K17" i="9"/>
  <c r="L17" i="9" s="1"/>
  <c r="O18" i="9" l="1"/>
  <c r="O17" i="9"/>
  <c r="S17" i="9" s="1"/>
  <c r="S18" i="9"/>
  <c r="T18" i="9" s="1"/>
  <c r="O19" i="9"/>
  <c r="S19" i="9" l="1"/>
  <c r="T19" i="9" s="1"/>
  <c r="T17" i="9"/>
  <c r="K18" i="6" l="1"/>
  <c r="L18" i="6" s="1"/>
  <c r="K17" i="6"/>
  <c r="L17" i="6" s="1"/>
  <c r="K23" i="6"/>
  <c r="L23" i="6" s="1"/>
  <c r="K20" i="6"/>
  <c r="L20" i="6" s="1"/>
  <c r="K19" i="6"/>
  <c r="L19" i="6" s="1"/>
  <c r="K21" i="6"/>
  <c r="L21" i="6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O21" i="6" l="1"/>
  <c r="O17" i="6"/>
  <c r="T17" i="6"/>
  <c r="O23" i="6"/>
  <c r="S23" i="6"/>
  <c r="T23" i="6" s="1"/>
  <c r="O18" i="6"/>
  <c r="S21" i="6"/>
  <c r="T21" i="6" s="1"/>
  <c r="O19" i="6"/>
  <c r="O20" i="6"/>
  <c r="K22" i="6"/>
  <c r="L22" i="6" l="1"/>
  <c r="S18" i="6"/>
  <c r="T18" i="6" s="1"/>
  <c r="S19" i="6"/>
  <c r="T19" i="6" s="1"/>
  <c r="O22" i="6"/>
  <c r="S20" i="6"/>
  <c r="T20" i="6" s="1"/>
  <c r="S22" i="6" l="1"/>
  <c r="T22" i="6" l="1"/>
  <c r="K18" i="4" l="1"/>
  <c r="L18" i="4" s="1"/>
  <c r="A18" i="4"/>
  <c r="K17" i="4"/>
  <c r="L17" i="4" s="1"/>
  <c r="K20" i="3"/>
  <c r="K19" i="3"/>
  <c r="L19" i="3" s="1"/>
  <c r="K18" i="3"/>
  <c r="L18" i="3" s="1"/>
  <c r="A18" i="3"/>
  <c r="A19" i="3" s="1"/>
  <c r="A20" i="3" s="1"/>
  <c r="K17" i="3"/>
  <c r="L17" i="3" s="1"/>
  <c r="A19" i="2"/>
  <c r="A20" i="2" s="1"/>
  <c r="A21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K19" i="1"/>
  <c r="L19" i="1" s="1"/>
  <c r="K17" i="1"/>
  <c r="L17" i="1" s="1"/>
  <c r="O19" i="3" l="1"/>
  <c r="O20" i="3"/>
  <c r="O17" i="1"/>
  <c r="O18" i="3"/>
  <c r="O18" i="4"/>
  <c r="O17" i="3"/>
  <c r="S20" i="3"/>
  <c r="T20" i="3" s="1"/>
  <c r="S19" i="3"/>
  <c r="T19" i="3" s="1"/>
  <c r="O19" i="1"/>
  <c r="O17" i="4"/>
  <c r="S18" i="4" l="1"/>
  <c r="T18" i="4" s="1"/>
  <c r="S18" i="3"/>
  <c r="T18" i="3" s="1"/>
  <c r="S17" i="3"/>
  <c r="S17" i="1"/>
  <c r="S19" i="1"/>
  <c r="T19" i="1" s="1"/>
  <c r="S17" i="4"/>
  <c r="T17" i="3" l="1"/>
  <c r="T17" i="1"/>
  <c r="T17" i="4"/>
</calcChain>
</file>

<file path=xl/sharedStrings.xml><?xml version="1.0" encoding="utf-8"?>
<sst xmlns="http://schemas.openxmlformats.org/spreadsheetml/2006/main" count="1561" uniqueCount="422">
  <si>
    <t xml:space="preserve"> </t>
  </si>
  <si>
    <t>FUNCTIONAL AREA:</t>
  </si>
  <si>
    <t>SOCIAL SERVICES</t>
  </si>
  <si>
    <t>DEPARTMENT/AGENCY:</t>
  </si>
  <si>
    <t>PUBLIC HEALTH &amp; SOCIAL SERVICES - DIVISION OF PUBLIC WELFARE</t>
  </si>
  <si>
    <t>PROGRAM:</t>
  </si>
  <si>
    <t>MEDICAID ASSISTANCE PROGRAM ADMINISTRATION (PAGE 1 OF 2)</t>
  </si>
  <si>
    <t>FUND:</t>
  </si>
  <si>
    <t>FEDERAL FUND MATCH (50% Local / 50% Federal)</t>
  </si>
  <si>
    <t>101-25-1723101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</si>
  <si>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</si>
  <si>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</si>
  <si>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</si>
  <si>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</si>
  <si>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</si>
  <si>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</si>
  <si>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</si>
  <si>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</si>
  <si>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</si>
  <si>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</si>
  <si>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</si>
  <si>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</si>
  <si>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</si>
  <si>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</si>
  <si>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</si>
  <si>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</si>
  <si>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</si>
  <si>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</si>
  <si>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</si>
  <si>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</si>
  <si>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</si>
  <si>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</si>
  <si>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</si>
  <si>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</si>
  <si>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</si>
  <si>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</si>
  <si>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</si>
  <si>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</si>
  <si>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</si>
  <si>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</si>
  <si>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</si>
  <si>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</si>
  <si>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</si>
  <si>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</si>
  <si>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</si>
  <si>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</si>
  <si>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</si>
  <si>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</si>
  <si>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</si>
  <si>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</si>
  <si>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</si>
  <si>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</si>
  <si>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</si>
  <si>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</si>
  <si>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</si>
  <si>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</si>
  <si>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</si>
  <si>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</si>
  <si>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</si>
  <si>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</si>
  <si>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</si>
  <si>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</si>
  <si>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</si>
  <si>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</si>
  <si>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 xml:space="preserve">Administrative Aide </t>
  </si>
  <si>
    <t xml:space="preserve">Cruz, Amanda J. </t>
  </si>
  <si>
    <t>FX-01</t>
  </si>
  <si>
    <t>Administrative Assistant</t>
  </si>
  <si>
    <t xml:space="preserve">Gozalo, Janett T. </t>
  </si>
  <si>
    <t>JX-08</t>
  </si>
  <si>
    <t>Claims Specialist II</t>
  </si>
  <si>
    <t>Lara, Fatima Ann C.</t>
  </si>
  <si>
    <t>GX-08</t>
  </si>
  <si>
    <t>Portin, Bienvinido N.</t>
  </si>
  <si>
    <t>GX-15</t>
  </si>
  <si>
    <t>Taimanglo, Francine</t>
  </si>
  <si>
    <t>GX-04</t>
  </si>
  <si>
    <t>Claims Specialist III</t>
  </si>
  <si>
    <t>Caseres, Anita M.</t>
  </si>
  <si>
    <t>HX-10</t>
  </si>
  <si>
    <t>Ceasar, Isako Aurea</t>
  </si>
  <si>
    <t>HX-01</t>
  </si>
  <si>
    <t>Kuper, Marla</t>
  </si>
  <si>
    <t xml:space="preserve">Claims Specialist III </t>
  </si>
  <si>
    <t>Bolabola, Ermar</t>
  </si>
  <si>
    <t>HX-07</t>
  </si>
  <si>
    <t>Layson, Agnes</t>
  </si>
  <si>
    <t>HX-08</t>
  </si>
  <si>
    <t>CPU Review Officer</t>
  </si>
  <si>
    <t>Carpela, Renee</t>
  </si>
  <si>
    <t>MX-03</t>
  </si>
  <si>
    <t>Carrie, Melanie</t>
  </si>
  <si>
    <t>MX-09</t>
  </si>
  <si>
    <t>Galon, Mildred D.</t>
  </si>
  <si>
    <t>MX-05</t>
  </si>
  <si>
    <t>Martinez, Julito</t>
  </si>
  <si>
    <t>MX-10</t>
  </si>
  <si>
    <t>Tordecilla, Evelyn G.</t>
  </si>
  <si>
    <t>Customer Service Representative</t>
  </si>
  <si>
    <t>Bukikosa, Esther Rose</t>
  </si>
  <si>
    <t xml:space="preserve">Fernandez, Lourdes D. </t>
  </si>
  <si>
    <t>HX-16</t>
  </si>
  <si>
    <r>
      <t>Customer Service Representative (</t>
    </r>
    <r>
      <rPr>
        <b/>
        <sz val="10"/>
        <color theme="1"/>
        <rFont val="Times New Roman"/>
        <family val="1"/>
      </rPr>
      <t>LTA</t>
    </r>
    <r>
      <rPr>
        <sz val="10"/>
        <color theme="1"/>
        <rFont val="Times New Roman"/>
        <family val="1"/>
      </rPr>
      <t>)</t>
    </r>
  </si>
  <si>
    <t>Paulino, Keandra</t>
  </si>
  <si>
    <t xml:space="preserve">Management Analyst I </t>
  </si>
  <si>
    <t xml:space="preserve">Chamberlain, MaryAnn </t>
  </si>
  <si>
    <t>KX-01</t>
  </si>
  <si>
    <r>
      <rPr>
        <sz val="10"/>
        <color rgb="FF000000"/>
        <rFont val="Times New Roman"/>
        <family val="1"/>
      </rPr>
      <t xml:space="preserve">Management Analyst II </t>
    </r>
    <r>
      <rPr>
        <b/>
        <sz val="10"/>
        <color rgb="FF000000"/>
        <rFont val="Times New Roman"/>
        <family val="1"/>
      </rPr>
      <t>(LTA)</t>
    </r>
  </si>
  <si>
    <t xml:space="preserve">Cruz, Christina </t>
  </si>
  <si>
    <t>MX-01</t>
  </si>
  <si>
    <t>Management Analyst II</t>
  </si>
  <si>
    <t>Bunnenberg, Lena (06/30/25)</t>
  </si>
  <si>
    <t>Management Analyst III</t>
  </si>
  <si>
    <t>San Nicolas, Jeffrey A.</t>
  </si>
  <si>
    <t>NX-10</t>
  </si>
  <si>
    <t>Management Analyst IV</t>
  </si>
  <si>
    <t>Cruz, Janet B.</t>
  </si>
  <si>
    <t>OX-11</t>
  </si>
  <si>
    <t>Program Coordinator II</t>
  </si>
  <si>
    <t>Ecube, Angela Marie V.</t>
  </si>
  <si>
    <t xml:space="preserve">Program Coordinator III </t>
  </si>
  <si>
    <t>NX-09</t>
  </si>
  <si>
    <t>Page 1 Totals:</t>
  </si>
  <si>
    <t>----</t>
  </si>
  <si>
    <t>* Night Differential / Hazardous / Worker's Compensation / etc.</t>
  </si>
  <si>
    <t>1/  Indicate "(LTA)" or "(Temp.)" next to Position Title (where applicable).</t>
  </si>
  <si>
    <t>Program Coordinator IV</t>
  </si>
  <si>
    <t xml:space="preserve">Estrada Crisostomo, Annbel A. </t>
  </si>
  <si>
    <t>OX-07</t>
  </si>
  <si>
    <t>﻿6684</t>
  </si>
  <si>
    <t xml:space="preserve">Program Coordinator IV </t>
  </si>
  <si>
    <t>Janssen, Julian C. (04/21/25)</t>
  </si>
  <si>
    <t>OX-06</t>
  </si>
  <si>
    <t>Project Director (In lieu of  Special Project Coordinator</t>
  </si>
  <si>
    <t>Taitano, II, John R.</t>
  </si>
  <si>
    <t>PX-10</t>
  </si>
  <si>
    <t xml:space="preserve">Quality Control Reviewer II </t>
  </si>
  <si>
    <t>Barrido, Dhan Dobert S.</t>
  </si>
  <si>
    <t>LX-06</t>
  </si>
  <si>
    <t>San Miguel, Genevieve M.</t>
  </si>
  <si>
    <t>LX-03</t>
  </si>
  <si>
    <t xml:space="preserve">Social Service Supervisor </t>
  </si>
  <si>
    <t>Malanum, Maria Cindy</t>
  </si>
  <si>
    <t>OX-10</t>
  </si>
  <si>
    <t>﻿6587</t>
  </si>
  <si>
    <t>Claims Specialist I</t>
  </si>
  <si>
    <t>VACANT (Taimanglo, F. 6/2/24)</t>
  </si>
  <si>
    <t>VACANT (Topasna, E. 01/27/24)</t>
  </si>
  <si>
    <t>GX-01</t>
  </si>
  <si>
    <t>VACANT (Layson, A.)</t>
  </si>
  <si>
    <t>VACANT (Borja, W 05/03/24)</t>
  </si>
  <si>
    <t>VACANT (Endrina, K. 02/25/25)</t>
  </si>
  <si>
    <t>VACANT (Manuel, L. 08/09/24)</t>
  </si>
  <si>
    <t xml:space="preserve">Customer Service Representative </t>
  </si>
  <si>
    <t>VACANT (Paulino, K. LTA)</t>
  </si>
  <si>
    <t xml:space="preserve">Human Services Program Administrator </t>
  </si>
  <si>
    <t>VACANT (Surla, C. 12/20/24)</t>
  </si>
  <si>
    <t>RX-01</t>
  </si>
  <si>
    <t>VACANT (New Position)</t>
  </si>
  <si>
    <t>OX-01</t>
  </si>
  <si>
    <t>Planner III</t>
  </si>
  <si>
    <t>Janssen, Julian C.</t>
  </si>
  <si>
    <t>NX-01</t>
  </si>
  <si>
    <t>Program Coordinator I</t>
  </si>
  <si>
    <t>VACANT (Santos, C.)</t>
  </si>
  <si>
    <t>Program Coordinator II (in lieu of PC III)</t>
  </si>
  <si>
    <t>VACANT (Cruz, C.)</t>
  </si>
  <si>
    <t>Quality Improvement Coordinator</t>
  </si>
  <si>
    <t xml:space="preserve">VACANT (Angcao, C.) </t>
  </si>
  <si>
    <t>Special Project Coordinator</t>
  </si>
  <si>
    <t>VACANT (Bamba, F. 07/03/25)</t>
  </si>
  <si>
    <t xml:space="preserve">Systems Programmer </t>
  </si>
  <si>
    <t xml:space="preserve">VACANT (New Position) </t>
  </si>
  <si>
    <t>Page 2 Totals:</t>
  </si>
  <si>
    <t>Grand Total Page 1 &amp; 2:</t>
  </si>
  <si>
    <t>BUREAU OF MANAGEMENT SUPPORT - SNAP MANAGEMENT EVALUATION (ME)</t>
  </si>
  <si>
    <t>101-25-1729112</t>
  </si>
  <si>
    <t>Kaulia, Mary Elizabeth T.</t>
  </si>
  <si>
    <t>BMS2500</t>
  </si>
  <si>
    <t>Program Cordinator III</t>
  </si>
  <si>
    <t>Diras, Daryl</t>
  </si>
  <si>
    <t>Program Cordinator II</t>
  </si>
  <si>
    <t>Aquino, Rhoda B.</t>
  </si>
  <si>
    <t>Data Control Clerk II (In Lieu of PW Investigator II)</t>
  </si>
  <si>
    <t xml:space="preserve">VACANT </t>
  </si>
  <si>
    <t>Grand Total:</t>
  </si>
  <si>
    <t>BUREAU OF MANAGEMENT SUPPORT - QUALITY CONTROL</t>
  </si>
  <si>
    <t>101-25-1729113</t>
  </si>
  <si>
    <t xml:space="preserve">Program Coordinator III  </t>
  </si>
  <si>
    <t>Manley, Simfrosa</t>
  </si>
  <si>
    <t>NX-02</t>
  </si>
  <si>
    <t>Quality Control Reviewer II</t>
  </si>
  <si>
    <t>Cruz, Patricia A.</t>
  </si>
  <si>
    <t>LX-11</t>
  </si>
  <si>
    <t>Calvo, Corina</t>
  </si>
  <si>
    <t>LX-01</t>
  </si>
  <si>
    <t>Viloria, Maria V.</t>
  </si>
  <si>
    <t>Leon Guerrero, Michelle</t>
  </si>
  <si>
    <t>LX-02</t>
  </si>
  <si>
    <t>Dela Cruz, Jenavie</t>
  </si>
  <si>
    <t>Kilmete, OrpaTefney</t>
  </si>
  <si>
    <t xml:space="preserve">Quality Control Supervisor </t>
  </si>
  <si>
    <t>Flores, Legaya (Start:  05/05/25)</t>
  </si>
  <si>
    <t>BUREAU OF MANAGEMENT SUPPORT - MANAGEMENT SUPPORT SERVICES</t>
  </si>
  <si>
    <t>101-25-1729114</t>
  </si>
  <si>
    <t>Human Services Program Administrator</t>
  </si>
  <si>
    <t>Ascura, Terry T.</t>
  </si>
  <si>
    <t>RX-07</t>
  </si>
  <si>
    <t>Public Health Aide</t>
  </si>
  <si>
    <t>Borja, Robert AT</t>
  </si>
  <si>
    <t>EX-23</t>
  </si>
  <si>
    <t>Hautea, Marilou I.</t>
  </si>
  <si>
    <t>JX-05</t>
  </si>
  <si>
    <t>Management Analyst IV (In Lieu of Data Clerk II)</t>
  </si>
  <si>
    <t>VACANT (Vice: Hautea, M.)</t>
  </si>
  <si>
    <t>BMS 2501</t>
  </si>
  <si>
    <t>Data Control Clerk I</t>
  </si>
  <si>
    <t>VACANT</t>
  </si>
  <si>
    <t>EX-01</t>
  </si>
  <si>
    <t>BUREAU OF MANAGEMENT SUPPORT - FRAUD CONTROL</t>
  </si>
  <si>
    <t>101-25-1729117</t>
  </si>
  <si>
    <t>Borja, Bernice AT</t>
  </si>
  <si>
    <t xml:space="preserve">Program Coordinator II </t>
  </si>
  <si>
    <t>Flores, Roberta</t>
  </si>
  <si>
    <t>MX-07</t>
  </si>
  <si>
    <t>Public Welfare Investigator II</t>
  </si>
  <si>
    <t>Rivera, Lisa</t>
  </si>
  <si>
    <t>LX-13</t>
  </si>
  <si>
    <r>
      <t>Public Welfare Investigator II</t>
    </r>
    <r>
      <rPr>
        <i/>
        <sz val="10"/>
        <color rgb="FF000000"/>
        <rFont val="Times New Roman"/>
        <family val="1"/>
      </rPr>
      <t xml:space="preserve"> </t>
    </r>
  </si>
  <si>
    <t>Carandang, Ruben</t>
  </si>
  <si>
    <t xml:space="preserve">San Agustin, Donald </t>
  </si>
  <si>
    <t>BMS2502</t>
  </si>
  <si>
    <t>Customer Service Representative - LTA</t>
  </si>
  <si>
    <t>Junio, Razzylou</t>
  </si>
  <si>
    <t>Public Welfare Inv.II</t>
  </si>
  <si>
    <t>VACANT (Vice: D. Blas)</t>
  </si>
  <si>
    <t>Public Welfare Investigation Supervisor</t>
  </si>
  <si>
    <t>VACANT (Flores-Johnson, L. 04/05/24)</t>
  </si>
  <si>
    <t>Public Welfare Investigator I</t>
  </si>
  <si>
    <t>VACANT (Lieu: PW Inv II)</t>
  </si>
  <si>
    <t xml:space="preserve">BES - WORK PROGRAMS SECTION: JOBS OPPORTUNITIES AND BASIC SKILLS (JOBS/TANF ADMIN) </t>
  </si>
  <si>
    <t>FEDERAL</t>
  </si>
  <si>
    <t>101-24-1728201*</t>
  </si>
  <si>
    <t>101-24-1728108</t>
  </si>
  <si>
    <t>Administrative Aide*</t>
  </si>
  <si>
    <t>Millon, Shanice</t>
  </si>
  <si>
    <t>Yatar, Rachel LQ</t>
  </si>
  <si>
    <t>Program Coordinator III*</t>
  </si>
  <si>
    <t>Hara, Patrice</t>
  </si>
  <si>
    <t>NX-08</t>
  </si>
  <si>
    <t>Program Coordinator IV*</t>
  </si>
  <si>
    <t>Uncangco, Alyssa</t>
  </si>
  <si>
    <t>OX-12</t>
  </si>
  <si>
    <t>Social Worker III*</t>
  </si>
  <si>
    <t>Santos, Annette S.</t>
  </si>
  <si>
    <t>Stephens III, William O.</t>
  </si>
  <si>
    <t>NX-13</t>
  </si>
  <si>
    <t>Miralles Jr., Raul</t>
  </si>
  <si>
    <t xml:space="preserve">Flores, Asia </t>
  </si>
  <si>
    <t>DPW-25-010</t>
  </si>
  <si>
    <t xml:space="preserve">Special Project Coordinator </t>
  </si>
  <si>
    <t xml:space="preserve">Salas, Meera S. </t>
  </si>
  <si>
    <t>Data Control Clerk II*</t>
  </si>
  <si>
    <t>Management Analyst III*</t>
  </si>
  <si>
    <t>Social Services Supervisor I*</t>
  </si>
  <si>
    <t>SUPPLEMENTAL NUTRITION ASSISTANCE PROGRAM (SNAP) - CERTIFICATION  (PAGE 1 OF 4)</t>
  </si>
  <si>
    <t>101-25-1729101</t>
  </si>
  <si>
    <t>Naputi, Jennifer</t>
  </si>
  <si>
    <t>FX-11</t>
  </si>
  <si>
    <t>Clerk II</t>
  </si>
  <si>
    <t>Duenas, Jessica M.</t>
  </si>
  <si>
    <t>DX-05</t>
  </si>
  <si>
    <t>Taisague, Berta Jean</t>
  </si>
  <si>
    <t>Paulino, Lola L.G.</t>
  </si>
  <si>
    <t>DX-13</t>
  </si>
  <si>
    <t xml:space="preserve">Clerk II </t>
  </si>
  <si>
    <t>Libby, Elizabeth</t>
  </si>
  <si>
    <t>DX-04</t>
  </si>
  <si>
    <t>Borja, Carmen</t>
  </si>
  <si>
    <t>San Nicolas, Marilyn (Pending DT)</t>
  </si>
  <si>
    <t>DX-01</t>
  </si>
  <si>
    <t>Clerk II (LTA)</t>
  </si>
  <si>
    <t>San Miguel, Gianna</t>
  </si>
  <si>
    <t>Clerk III</t>
  </si>
  <si>
    <t>Adame, Nilda I.</t>
  </si>
  <si>
    <t>EX-10</t>
  </si>
  <si>
    <t>Chokai-Idelbong, Mary Lou</t>
  </si>
  <si>
    <t>EX-13</t>
  </si>
  <si>
    <t>Clerk III (LTA)</t>
  </si>
  <si>
    <t>Tomelden, Brigildo</t>
  </si>
  <si>
    <t>Clerk Typist II</t>
  </si>
  <si>
    <t>Meno, Rosaline B.</t>
  </si>
  <si>
    <t>EX-09</t>
  </si>
  <si>
    <t>Customer Service Rep.</t>
  </si>
  <si>
    <t>Quinata, Irene Q.</t>
  </si>
  <si>
    <t>Hines, Elizabeth (Pending DT)</t>
  </si>
  <si>
    <t>Cruz, Diana (Start 06/23/2025)</t>
  </si>
  <si>
    <t xml:space="preserve">Customer Service Rep. (LTA) </t>
  </si>
  <si>
    <t xml:space="preserve">Blas, J. Anthony C. </t>
  </si>
  <si>
    <t>Data Control Clerk II(LTA)</t>
  </si>
  <si>
    <t>Unpingco, Michael R.</t>
  </si>
  <si>
    <t>Eligibility Specialist I</t>
  </si>
  <si>
    <t xml:space="preserve">Taitano, Christian </t>
  </si>
  <si>
    <t>Perez, Lori D</t>
  </si>
  <si>
    <t>HX-04</t>
  </si>
  <si>
    <t xml:space="preserve">Asuncion, Gabrielle L. </t>
  </si>
  <si>
    <t xml:space="preserve">Lekka, Kimo J. </t>
  </si>
  <si>
    <t xml:space="preserve">Eligibility Specialist I </t>
  </si>
  <si>
    <t>Payumo, Ina Majella M.</t>
  </si>
  <si>
    <t>Quinata, Carisa</t>
  </si>
  <si>
    <t xml:space="preserve">Lizama, Leilani S.N. </t>
  </si>
  <si>
    <t>Fejeran, Kiana</t>
  </si>
  <si>
    <t>SUPPLEMENTAL NUTRITION ASSISTANCE PROGRAM (SNAP) - CERTIFICATION  (PAGE 2 OF 4)</t>
  </si>
  <si>
    <t xml:space="preserve">Eligibility Specialist I  </t>
  </si>
  <si>
    <t>Castro, Lynn Marie T.</t>
  </si>
  <si>
    <t>HX-03</t>
  </si>
  <si>
    <t>Palacios, Gary</t>
  </si>
  <si>
    <t>Gschwend, Kristina M. (start:  4/21/25)</t>
  </si>
  <si>
    <t>Raquindin, Charlene (Start 6/23/25)</t>
  </si>
  <si>
    <t>Baza, Manette (Pending DT)</t>
  </si>
  <si>
    <t>Eligibility Specialist II</t>
  </si>
  <si>
    <t>Mantanona, Cory Jo S.C.</t>
  </si>
  <si>
    <t>IX-10</t>
  </si>
  <si>
    <t>Racadio, Lisa O.</t>
  </si>
  <si>
    <t>IX-05</t>
  </si>
  <si>
    <t>Castro, Tina Marie</t>
  </si>
  <si>
    <t>IX-06</t>
  </si>
  <si>
    <t>Buerano, Jose Felix C.</t>
  </si>
  <si>
    <t>IX-08</t>
  </si>
  <si>
    <t>Gagan, Shirley</t>
  </si>
  <si>
    <t>IX-09</t>
  </si>
  <si>
    <t>Velasco, Eleanor H.</t>
  </si>
  <si>
    <t xml:space="preserve">Eligibility Specialist II </t>
  </si>
  <si>
    <t>Aquino, Michelle D.</t>
  </si>
  <si>
    <t>Santos, Ana Maria M.</t>
  </si>
  <si>
    <t>IX-03</t>
  </si>
  <si>
    <t>Eligibility Specialist Supervisor</t>
  </si>
  <si>
    <t>Estrada, Rosemarie</t>
  </si>
  <si>
    <t>KX-09</t>
  </si>
  <si>
    <t>Pangelinan, Thelma R.</t>
  </si>
  <si>
    <t>KX-08</t>
  </si>
  <si>
    <t xml:space="preserve">Campos, Janice D. </t>
  </si>
  <si>
    <t>KX-05</t>
  </si>
  <si>
    <t>Cruz, Nicole Puanani</t>
  </si>
  <si>
    <t>San Nicolas, Christine P.</t>
  </si>
  <si>
    <t xml:space="preserve">Suva, John Edward </t>
  </si>
  <si>
    <t>Estrada,Myralyn</t>
  </si>
  <si>
    <t>Rabon, Anthony P.</t>
  </si>
  <si>
    <t>6919</t>
  </si>
  <si>
    <t>Program Coordinator III</t>
  </si>
  <si>
    <t>Medrano, Steven DC</t>
  </si>
  <si>
    <t xml:space="preserve">Duenas, Luke S. </t>
  </si>
  <si>
    <t>NX-03</t>
  </si>
  <si>
    <t>Barrido, Danilo L.</t>
  </si>
  <si>
    <t>OX-14</t>
  </si>
  <si>
    <t>Paulino, Rachelle P.</t>
  </si>
  <si>
    <t>SUPPLEMENTAL NUTRITION ASSISTANCE PROGRAM (SNAP) - CERTIFICATION  (PAGE 3 OF 4)</t>
  </si>
  <si>
    <t>Stanley, Dennis A.</t>
  </si>
  <si>
    <t>EX-15</t>
  </si>
  <si>
    <t>Social Service Supervisor I</t>
  </si>
  <si>
    <t>Blas, Mari</t>
  </si>
  <si>
    <t>OX-09</t>
  </si>
  <si>
    <t>7152</t>
  </si>
  <si>
    <t xml:space="preserve">Administrative Aide (LTA) </t>
  </si>
  <si>
    <t>JX-01</t>
  </si>
  <si>
    <t>7151</t>
  </si>
  <si>
    <t xml:space="preserve">Clerk III </t>
  </si>
  <si>
    <t>Customer Service Supervisor (In Lieu of Clerk III LTA)</t>
  </si>
  <si>
    <t>Customer Service Supervisor (In Lieu of Admin Assistant TA)</t>
  </si>
  <si>
    <t>Damian-Gogue, Betsy (06/13/2025)</t>
  </si>
  <si>
    <t>Page 3 Totals:</t>
  </si>
  <si>
    <t>SUPPLEMENTAL NUTRITION ASSISTANCE PROGRAM (SNAP) - CERTIFICATION  (PAGE 4 OF 4)</t>
  </si>
  <si>
    <t>Eligibility Specialist I (TA)</t>
  </si>
  <si>
    <t>IX-01</t>
  </si>
  <si>
    <t>7150</t>
  </si>
  <si>
    <t>Management Analyst III (In lieu of CSR)</t>
  </si>
  <si>
    <t>Social Services Supervisor I</t>
  </si>
  <si>
    <t>Page 4 Totals:</t>
  </si>
  <si>
    <t>SUPPLEMENTAL NUTRITION ASSISTANCE PROGRAM (SNAP) - STATE OFFICE</t>
  </si>
  <si>
    <t>FEDERAL FUND MATCH (50% LOCAL / 50% FEDERAL)</t>
  </si>
  <si>
    <t>101-25-1729111</t>
  </si>
  <si>
    <t>Administrative Officer</t>
  </si>
  <si>
    <t>Okada, Zenaida V.</t>
  </si>
  <si>
    <t>LX-08</t>
  </si>
  <si>
    <t>Chief Human Services Administrator</t>
  </si>
  <si>
    <t>Salas, Francine B.</t>
  </si>
  <si>
    <t>SX-01</t>
  </si>
  <si>
    <t>Management Analyst I</t>
  </si>
  <si>
    <t>Vacant (Chamberlain, M.)</t>
  </si>
  <si>
    <t>VACANT (Recruitment in Progress)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</si>
  <si>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</si>
  <si>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</si>
  <si>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</si>
  <si>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VACANT (Sablan, G. 04.04.25)</t>
  </si>
  <si>
    <t>VACANT (Cepeda, R. 11/29/24)</t>
  </si>
  <si>
    <t>VACANT (Cruz, B)</t>
  </si>
  <si>
    <t>VACANT (Dela Rosa, Jiana)</t>
  </si>
  <si>
    <t>VACANT (Quichocho, J.)</t>
  </si>
  <si>
    <t>VACANT (Ceasar, K.)</t>
  </si>
  <si>
    <t>VACANT (Fejeran, K. 06/30/25)</t>
  </si>
  <si>
    <t xml:space="preserve">VACANT (Eaton, J.) </t>
  </si>
  <si>
    <t>VACANT (Mesa, S.)</t>
  </si>
  <si>
    <t>VACANT (Pasion, M. 1/3/25)</t>
  </si>
  <si>
    <t>VACANT (Sablan, R. 12/16/24)</t>
  </si>
  <si>
    <t>VACANT (Munoz, S. 3/7/25)</t>
  </si>
  <si>
    <t>VACANT (Lizama, S. 10/15/24)</t>
  </si>
  <si>
    <t>VACANT (Fernandez, G. 08/02/24)</t>
  </si>
  <si>
    <t xml:space="preserve">VACANT (Tomelden, B.) </t>
  </si>
  <si>
    <t>VACANT (Velazquez, M. 10/3/24)</t>
  </si>
  <si>
    <t>VACANT (Del Mundo, S.)</t>
  </si>
  <si>
    <t>VACANT (Snaer, M. 03/07/25)</t>
  </si>
  <si>
    <t>VACANT (Santos II, E. 06/30/25)</t>
  </si>
  <si>
    <t>VACANT (Marquez, E. 05/30/25)</t>
  </si>
  <si>
    <t xml:space="preserve">VACANT (Poblete, M. 4/11/25) </t>
  </si>
  <si>
    <t>VACANT (Ferreira, J. 05/03/24)</t>
  </si>
  <si>
    <t>VACANT (Cruz, N.P. 01/12/25)</t>
  </si>
  <si>
    <t xml:space="preserve">VACANT (Campos, J. 1/12/25) </t>
  </si>
  <si>
    <t xml:space="preserve">VACANT (Opiopio, B. 1/3/25) </t>
  </si>
  <si>
    <t>VACANT (New Promotion)</t>
  </si>
  <si>
    <t>VACANT (Flores, L. 05/04/25)</t>
  </si>
  <si>
    <t xml:space="preserve">VACANT (Parel, M. 04/26/24)    </t>
  </si>
  <si>
    <t>VACANT (Malanum, 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</si>
</sst>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&quot;$&quot;#,##0_);\(&quot;$&quot;#,##0\)"/>
    <numFmt numFmtId="165" formatCode="&quot;$&quot;#,##0_);[Red]\(&quot;$&quot;#,##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mm/dd/yy;@"/>
    <numFmt numFmtId="169" formatCode="&quot;$&quot;#,##0"/>
    <numFmt numFmtId="170" formatCode="_(* #,##0_);_(* \(#,##0\);_(* &quot;-&quot;??_);_(@_)"/>
    <numFmt numFmtId="171" formatCode="0_);\(0\)"/>
    <numFmt numFmtId="172" formatCode="_(* #,##0.00_);_(* \(#,##0.00\);_(* \-??_);_(@_)"/>
    <numFmt numFmtId="173" formatCode="#,##0.000_);\(#,##0.000\)"/>
  </numFmts>
  <fonts count="46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7"/>
      <color indexed="8"/>
      <name val="Times New Roman"/>
      <family val="1"/>
    </font>
    <font>
      <sz val="12"/>
      <name val="SWISS"/>
      <family val="2"/>
    </font>
    <font>
      <sz val="10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0000FF"/>
      <name val="Times New Roman"/>
      <family val="1"/>
    </font>
    <font>
      <sz val="10"/>
      <color rgb="FF0000FF"/>
      <name val="Times New Roman"/>
      <family val="1"/>
    </font>
    <font>
      <sz val="10"/>
      <color indexed="8"/>
      <name val="Times New Roman"/>
      <family val="1"/>
    </font>
    <font>
      <sz val="10"/>
      <color rgb="FF3F3F3F"/>
      <name val="Times New Roman"/>
      <family val="1"/>
    </font>
    <font>
      <b/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SWISS"/>
    </font>
    <font>
      <sz val="8"/>
      <color rgb="FFFF0000"/>
      <name val="SWISS"/>
    </font>
    <font>
      <b/>
      <sz val="8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8"/>
      <color rgb="FFFF0000"/>
      <name val="SWISS"/>
    </font>
    <font>
      <sz val="10"/>
      <color rgb="FF000000"/>
      <name val="Times New Roman"/>
      <family val="1"/>
    </font>
    <font>
      <sz val="8"/>
      <color rgb="FF000000"/>
      <name val="SWISS"/>
    </font>
    <font>
      <b/>
      <sz val="8"/>
      <color rgb="FF000000"/>
      <name val="SWISS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SWISS"/>
    </font>
    <font>
      <u/>
      <sz val="12"/>
      <color theme="10"/>
      <name val="SWISS"/>
    </font>
    <font>
      <b/>
      <sz val="8"/>
      <name val="SWISS"/>
    </font>
    <font>
      <b/>
      <sz val="10"/>
      <name val="SWISS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  <fill>
      <patternFill patternType="lightGray">
        <bgColor indexed="9"/>
      </patternFill>
    </fill>
  </fills>
  <borders count="4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</borders>
  <cellStyleXfs count="17">
    <xf numFmtId="37" fontId="0" fillId="0" borderId="0"/>
    <xf numFmtId="167" fontId="2" fillId="0" borderId="0" applyFont="0" applyFill="0" applyBorder="0" applyAlignment="0" applyProtection="0"/>
    <xf numFmtId="37" fontId="14" fillId="0" borderId="0"/>
    <xf numFmtId="37" fontId="14" fillId="0" borderId="0"/>
    <xf numFmtId="166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37" fontId="3" fillId="0" borderId="0"/>
    <xf numFmtId="172" fontId="16" fillId="0" borderId="0" applyFill="0" applyBorder="0" applyAlignment="0" applyProtection="0"/>
    <xf numFmtId="0" fontId="16" fillId="0" borderId="0"/>
    <xf numFmtId="37" fontId="3" fillId="0" borderId="0"/>
    <xf numFmtId="167" fontId="15" fillId="0" borderId="0" applyFont="0" applyFill="0" applyBorder="0" applyAlignment="0" applyProtection="0"/>
    <xf numFmtId="0" fontId="16" fillId="0" borderId="0"/>
    <xf numFmtId="0" fontId="16" fillId="0" borderId="0"/>
    <xf numFmtId="37" fontId="3" fillId="0" borderId="0"/>
    <xf numFmtId="167" fontId="1" fillId="0" borderId="0" applyFont="0" applyFill="0" applyBorder="0" applyAlignment="0" applyProtection="0"/>
    <xf numFmtId="0" fontId="1" fillId="0" borderId="0"/>
    <xf numFmtId="37" fontId="43" fillId="0" borderId="0" applyNumberFormat="0" applyFill="0" applyBorder="0" applyAlignment="0" applyProtection="0"/>
  </cellStyleXfs>
  <cellXfs count="1265">
    <xf numFmtId="37" fontId="0" fillId="0" borderId="0" xfId="0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7" fillId="0" borderId="0" xfId="0" applyFont="1"/>
    <xf numFmtId="37" fontId="8" fillId="0" borderId="0" xfId="0" applyFont="1"/>
    <xf numFmtId="37" fontId="9" fillId="0" borderId="0" xfId="0" applyFont="1"/>
    <xf numFmtId="37" fontId="6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4" fillId="0" borderId="0" xfId="0" applyFont="1" applyAlignment="1">
      <alignment horizontal="center"/>
    </xf>
    <xf numFmtId="37" fontId="4" fillId="2" borderId="2" xfId="0" applyFont="1" applyFill="1" applyBorder="1" applyAlignment="1">
      <alignment horizontal="centerContinuous"/>
    </xf>
    <xf numFmtId="37" fontId="4" fillId="2" borderId="3" xfId="0" applyFont="1" applyFill="1" applyBorder="1" applyAlignment="1">
      <alignment horizontal="centerContinuous"/>
    </xf>
    <xf numFmtId="37" fontId="4" fillId="2" borderId="4" xfId="0" applyFont="1" applyFill="1" applyBorder="1" applyAlignment="1">
      <alignment horizontal="centerContinuous"/>
    </xf>
    <xf numFmtId="37" fontId="4" fillId="0" borderId="5" xfId="0" applyFont="1" applyBorder="1"/>
    <xf numFmtId="37" fontId="4" fillId="0" borderId="6" xfId="0" applyFont="1" applyBorder="1"/>
    <xf numFmtId="37" fontId="4" fillId="0" borderId="5" xfId="0" quotePrefix="1" applyFont="1" applyBorder="1" applyAlignment="1">
      <alignment horizontal="center"/>
    </xf>
    <xf numFmtId="37" fontId="4" fillId="0" borderId="7" xfId="0" quotePrefix="1" applyFont="1" applyBorder="1" applyAlignment="1">
      <alignment horizontal="center"/>
    </xf>
    <xf numFmtId="37" fontId="4" fillId="0" borderId="0" xfId="0" quotePrefix="1" applyFont="1" applyAlignment="1">
      <alignment horizontal="center"/>
    </xf>
    <xf numFmtId="37" fontId="4" fillId="0" borderId="8" xfId="0" quotePrefix="1" applyFont="1" applyBorder="1" applyAlignment="1">
      <alignment horizontal="center"/>
    </xf>
    <xf numFmtId="37" fontId="4" fillId="0" borderId="9" xfId="0" quotePrefix="1" applyFont="1" applyBorder="1" applyAlignment="1">
      <alignment horizontal="center"/>
    </xf>
    <xf numFmtId="37" fontId="4" fillId="0" borderId="10" xfId="0" quotePrefix="1" applyFont="1" applyBorder="1" applyAlignment="1">
      <alignment horizontal="center"/>
    </xf>
    <xf numFmtId="37" fontId="11" fillId="0" borderId="0" xfId="0" applyFont="1" applyAlignment="1">
      <alignment horizontal="center"/>
    </xf>
    <xf numFmtId="37" fontId="4" fillId="3" borderId="11" xfId="0" applyFont="1" applyFill="1" applyBorder="1" applyAlignment="1">
      <alignment horizontal="center"/>
    </xf>
    <xf numFmtId="37" fontId="4" fillId="4" borderId="12" xfId="0" applyFont="1" applyFill="1" applyBorder="1" applyAlignment="1">
      <alignment horizontal="center"/>
    </xf>
    <xf numFmtId="37" fontId="4" fillId="4" borderId="0" xfId="0" applyFont="1" applyFill="1"/>
    <xf numFmtId="37" fontId="4" fillId="4" borderId="13" xfId="0" applyFont="1" applyFill="1" applyBorder="1" applyAlignment="1">
      <alignment horizontal="center"/>
    </xf>
    <xf numFmtId="37" fontId="4" fillId="4" borderId="14" xfId="0" applyFont="1" applyFill="1" applyBorder="1" applyAlignment="1">
      <alignment horizontal="center"/>
    </xf>
    <xf numFmtId="37" fontId="4" fillId="3" borderId="15" xfId="0" applyFont="1" applyFill="1" applyBorder="1" applyAlignment="1">
      <alignment horizontal="center"/>
    </xf>
    <xf numFmtId="37" fontId="4" fillId="4" borderId="17" xfId="0" applyFont="1" applyFill="1" applyBorder="1" applyAlignment="1">
      <alignment horizontal="center"/>
    </xf>
    <xf numFmtId="37" fontId="4" fillId="4" borderId="18" xfId="0" applyFont="1" applyFill="1" applyBorder="1" applyAlignment="1">
      <alignment horizontal="center"/>
    </xf>
    <xf numFmtId="37" fontId="4" fillId="3" borderId="19" xfId="0" applyFont="1" applyFill="1" applyBorder="1" applyAlignment="1">
      <alignment horizontal="center"/>
    </xf>
    <xf numFmtId="37" fontId="4" fillId="3" borderId="20" xfId="0" applyFont="1" applyFill="1" applyBorder="1" applyAlignment="1">
      <alignment horizontal="center"/>
    </xf>
    <xf numFmtId="37" fontId="4" fillId="4" borderId="21" xfId="0" applyFont="1" applyFill="1" applyBorder="1" applyAlignment="1">
      <alignment horizontal="center"/>
    </xf>
    <xf numFmtId="37" fontId="4" fillId="3" borderId="0" xfId="0" applyFont="1" applyFill="1" applyAlignment="1">
      <alignment horizontal="center"/>
    </xf>
    <xf numFmtId="37" fontId="4" fillId="3" borderId="13" xfId="0" applyFont="1" applyFill="1" applyBorder="1" applyAlignment="1">
      <alignment horizontal="center"/>
    </xf>
    <xf numFmtId="37" fontId="4" fillId="4" borderId="6" xfId="0" applyFont="1" applyFill="1" applyBorder="1" applyAlignment="1">
      <alignment horizontal="center"/>
    </xf>
    <xf numFmtId="37" fontId="4" fillId="3" borderId="22" xfId="0" applyFont="1" applyFill="1" applyBorder="1" applyAlignment="1">
      <alignment horizontal="center"/>
    </xf>
    <xf numFmtId="37" fontId="4" fillId="3" borderId="23" xfId="0" applyFont="1" applyFill="1" applyBorder="1" applyAlignment="1">
      <alignment horizontal="center"/>
    </xf>
    <xf numFmtId="37" fontId="4" fillId="4" borderId="24" xfId="0" applyFont="1" applyFill="1" applyBorder="1" applyAlignment="1">
      <alignment horizontal="center"/>
    </xf>
    <xf numFmtId="37" fontId="4" fillId="4" borderId="25" xfId="0" applyFont="1" applyFill="1" applyBorder="1" applyAlignment="1">
      <alignment horizontal="center"/>
    </xf>
    <xf numFmtId="37" fontId="4" fillId="4" borderId="26" xfId="0" applyFont="1" applyFill="1" applyBorder="1" applyAlignment="1">
      <alignment horizontal="center"/>
    </xf>
    <xf numFmtId="37" fontId="13" fillId="4" borderId="27" xfId="0" applyFont="1" applyFill="1" applyBorder="1" applyAlignment="1">
      <alignment horizontal="center"/>
    </xf>
    <xf numFmtId="37" fontId="4" fillId="3" borderId="28" xfId="0" applyFont="1" applyFill="1" applyBorder="1" applyAlignment="1">
      <alignment horizontal="center"/>
    </xf>
    <xf numFmtId="37" fontId="4" fillId="3" borderId="29" xfId="0" applyFont="1" applyFill="1" applyBorder="1" applyAlignment="1">
      <alignment horizontal="center"/>
    </xf>
    <xf numFmtId="39" fontId="4" fillId="3" borderId="23" xfId="0" applyNumberFormat="1" applyFont="1" applyFill="1" applyBorder="1" applyAlignment="1">
      <alignment horizontal="center"/>
    </xf>
    <xf numFmtId="37" fontId="4" fillId="4" borderId="24" xfId="0" quotePrefix="1" applyFont="1" applyFill="1" applyBorder="1" applyAlignment="1">
      <alignment horizontal="center"/>
    </xf>
    <xf numFmtId="37" fontId="4" fillId="4" borderId="30" xfId="0" quotePrefix="1" applyFont="1" applyFill="1" applyBorder="1" applyAlignment="1">
      <alignment horizontal="center"/>
    </xf>
    <xf numFmtId="37" fontId="4" fillId="0" borderId="29" xfId="0" applyFont="1" applyBorder="1" applyAlignment="1">
      <alignment horizontal="center"/>
    </xf>
    <xf numFmtId="37" fontId="4" fillId="0" borderId="31" xfId="0" applyFont="1" applyBorder="1" applyAlignment="1">
      <alignment horizontal="center"/>
    </xf>
    <xf numFmtId="37" fontId="4" fillId="6" borderId="31" xfId="0" applyFont="1" applyFill="1" applyBorder="1"/>
    <xf numFmtId="39" fontId="7" fillId="0" borderId="0" xfId="0" applyNumberFormat="1" applyFont="1"/>
    <xf numFmtId="173" fontId="7" fillId="0" borderId="0" xfId="0" applyNumberFormat="1" applyFont="1"/>
    <xf numFmtId="37" fontId="4" fillId="0" borderId="0" xfId="0" applyFont="1" applyAlignment="1">
      <alignment horizontal="centerContinuous"/>
    </xf>
    <xf numFmtId="37" fontId="4" fillId="0" borderId="0" xfId="0" applyFont="1" applyAlignment="1">
      <alignment horizontal="center" wrapText="1"/>
    </xf>
    <xf numFmtId="173" fontId="7" fillId="0" borderId="0" xfId="0" applyNumberFormat="1" applyFont="1" applyAlignment="1">
      <alignment horizontal="right"/>
    </xf>
    <xf numFmtId="37" fontId="7" fillId="0" borderId="0" xfId="0" applyFont="1" applyAlignment="1">
      <alignment horizontal="right"/>
    </xf>
    <xf numFmtId="39" fontId="7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37" fontId="4" fillId="0" borderId="0" xfId="0" applyFont="1" applyAlignment="1">
      <alignment horizontal="right"/>
    </xf>
    <xf numFmtId="0" fontId="18" fillId="0" borderId="31" xfId="1" applyNumberFormat="1" applyFont="1" applyFill="1" applyBorder="1" applyAlignment="1" applyProtection="1">
      <alignment horizontal="center" vertical="center"/>
      <protection locked="0"/>
    </xf>
    <xf numFmtId="49" fontId="18" fillId="0" borderId="31" xfId="0" applyNumberFormat="1" applyFont="1" applyBorder="1" applyAlignment="1" applyProtection="1">
      <alignment horizontal="left" vertical="center" wrapText="1"/>
      <protection locked="0"/>
    </xf>
    <xf numFmtId="49" fontId="18" fillId="0" borderId="31" xfId="11" applyNumberFormat="1" applyFont="1" applyBorder="1" applyAlignment="1" applyProtection="1">
      <alignment horizontal="center" vertical="center"/>
      <protection locked="0"/>
    </xf>
    <xf numFmtId="37" fontId="6" fillId="0" borderId="31" xfId="0" applyFont="1" applyBorder="1" applyProtection="1">
      <protection locked="0"/>
    </xf>
    <xf numFmtId="38" fontId="6" fillId="0" borderId="31" xfId="0" applyNumberFormat="1" applyFont="1" applyBorder="1" applyProtection="1">
      <protection locked="0"/>
    </xf>
    <xf numFmtId="37" fontId="6" fillId="0" borderId="31" xfId="0" applyFont="1" applyBorder="1"/>
    <xf numFmtId="165" fontId="6" fillId="0" borderId="31" xfId="0" applyNumberFormat="1" applyFont="1" applyBorder="1"/>
    <xf numFmtId="165" fontId="6" fillId="0" borderId="31" xfId="0" applyNumberFormat="1" applyFont="1" applyBorder="1" applyAlignment="1">
      <alignment horizontal="right"/>
    </xf>
    <xf numFmtId="38" fontId="6" fillId="5" borderId="29" xfId="0" applyNumberFormat="1" applyFont="1" applyFill="1" applyBorder="1" applyProtection="1">
      <protection locked="0"/>
    </xf>
    <xf numFmtId="38" fontId="6" fillId="0" borderId="31" xfId="0" applyNumberFormat="1" applyFont="1" applyBorder="1" applyAlignment="1">
      <alignment horizontal="right"/>
    </xf>
    <xf numFmtId="168" fontId="6" fillId="0" borderId="31" xfId="3" applyNumberFormat="1" applyFont="1" applyBorder="1" applyAlignment="1" applyProtection="1">
      <alignment horizontal="center"/>
      <protection locked="0"/>
    </xf>
    <xf numFmtId="38" fontId="6" fillId="0" borderId="29" xfId="0" applyNumberFormat="1" applyFont="1" applyBorder="1" applyProtection="1">
      <protection locked="0"/>
    </xf>
    <xf numFmtId="37" fontId="6" fillId="0" borderId="31" xfId="0" applyFont="1" applyBorder="1" applyAlignment="1" applyProtection="1">
      <alignment horizontal="right"/>
      <protection locked="0"/>
    </xf>
    <xf numFmtId="38" fontId="6" fillId="0" borderId="31" xfId="0" applyNumberFormat="1" applyFont="1" applyBorder="1" applyAlignment="1" applyProtection="1">
      <alignment horizontal="right"/>
      <protection locked="0"/>
    </xf>
    <xf numFmtId="170" fontId="6" fillId="0" borderId="31" xfId="5" applyNumberFormat="1" applyFont="1" applyBorder="1" applyAlignment="1" applyProtection="1">
      <alignment horizontal="right"/>
      <protection locked="0"/>
    </xf>
    <xf numFmtId="37" fontId="6" fillId="0" borderId="31" xfId="0" applyFont="1" applyBorder="1" applyAlignment="1">
      <alignment horizontal="right"/>
    </xf>
    <xf numFmtId="168" fontId="6" fillId="0" borderId="31" xfId="2" applyNumberFormat="1" applyFont="1" applyBorder="1" applyAlignment="1" applyProtection="1">
      <alignment horizontal="center"/>
      <protection locked="0"/>
    </xf>
    <xf numFmtId="0" fontId="6" fillId="0" borderId="31" xfId="6" applyNumberFormat="1" applyFont="1" applyBorder="1" applyAlignment="1" applyProtection="1">
      <alignment horizontal="center"/>
      <protection locked="0"/>
    </xf>
    <xf numFmtId="49" fontId="6" fillId="0" borderId="31" xfId="2" applyNumberFormat="1" applyFont="1" applyBorder="1" applyAlignment="1" applyProtection="1">
      <alignment horizontal="left"/>
      <protection locked="0"/>
    </xf>
    <xf numFmtId="49" fontId="6" fillId="0" borderId="31" xfId="2" applyNumberFormat="1" applyFont="1" applyBorder="1" applyAlignment="1" applyProtection="1">
      <alignment horizontal="center"/>
      <protection locked="0"/>
    </xf>
    <xf numFmtId="14" fontId="6" fillId="0" borderId="31" xfId="0" applyNumberFormat="1" applyFont="1" applyBorder="1" applyAlignment="1" applyProtection="1">
      <alignment horizontal="center"/>
      <protection locked="0"/>
    </xf>
    <xf numFmtId="38" fontId="6" fillId="0" borderId="29" xfId="3" applyNumberFormat="1" applyFont="1" applyBorder="1" applyProtection="1">
      <protection locked="0"/>
    </xf>
    <xf numFmtId="1" fontId="6" fillId="0" borderId="29" xfId="3" applyNumberFormat="1" applyFont="1" applyBorder="1" applyAlignment="1" applyProtection="1">
      <alignment horizontal="center"/>
      <protection locked="0"/>
    </xf>
    <xf numFmtId="49" fontId="6" fillId="0" borderId="29" xfId="3" applyNumberFormat="1" applyFont="1" applyBorder="1" applyAlignment="1" applyProtection="1">
      <alignment horizontal="left"/>
      <protection locked="0"/>
    </xf>
    <xf numFmtId="49" fontId="6" fillId="0" borderId="31" xfId="3" applyNumberFormat="1" applyFont="1" applyBorder="1" applyAlignment="1" applyProtection="1">
      <alignment horizontal="left"/>
      <protection locked="0"/>
    </xf>
    <xf numFmtId="49" fontId="6" fillId="0" borderId="31" xfId="3" applyNumberFormat="1" applyFont="1" applyBorder="1" applyAlignment="1" applyProtection="1">
      <alignment horizontal="center"/>
      <protection locked="0"/>
    </xf>
    <xf numFmtId="38" fontId="6" fillId="0" borderId="29" xfId="0" applyNumberFormat="1" applyFont="1" applyBorder="1" applyAlignment="1" applyProtection="1">
      <alignment horizontal="right"/>
      <protection locked="0"/>
    </xf>
    <xf numFmtId="0" fontId="10" fillId="0" borderId="31" xfId="2" applyNumberFormat="1" applyFont="1" applyBorder="1" applyAlignment="1" applyProtection="1">
      <alignment horizontal="center"/>
      <protection locked="0"/>
    </xf>
    <xf numFmtId="49" fontId="6" fillId="0" borderId="29" xfId="0" applyNumberFormat="1" applyFont="1" applyBorder="1" applyAlignment="1" applyProtection="1">
      <alignment horizontal="center"/>
      <protection locked="0"/>
    </xf>
    <xf numFmtId="49" fontId="6" fillId="0" borderId="31" xfId="0" applyNumberFormat="1" applyFont="1" applyBorder="1" applyAlignment="1" applyProtection="1">
      <alignment horizontal="left"/>
      <protection locked="0"/>
    </xf>
    <xf numFmtId="38" fontId="6" fillId="0" borderId="31" xfId="0" applyNumberFormat="1" applyFont="1" applyBorder="1" applyAlignment="1" applyProtection="1">
      <alignment horizontal="center"/>
      <protection locked="0"/>
    </xf>
    <xf numFmtId="0" fontId="10" fillId="3" borderId="29" xfId="7" applyNumberFormat="1" applyFont="1" applyFill="1" applyBorder="1" applyAlignment="1" applyProtection="1">
      <alignment horizontal="center"/>
      <protection locked="0"/>
    </xf>
    <xf numFmtId="49" fontId="10" fillId="3" borderId="29" xfId="2" applyNumberFormat="1" applyFont="1" applyFill="1" applyBorder="1" applyAlignment="1" applyProtection="1">
      <alignment horizontal="left"/>
      <protection locked="0"/>
    </xf>
    <xf numFmtId="49" fontId="10" fillId="3" borderId="29" xfId="2" applyNumberFormat="1" applyFont="1" applyFill="1" applyBorder="1" applyProtection="1">
      <protection locked="0"/>
    </xf>
    <xf numFmtId="49" fontId="10" fillId="3" borderId="31" xfId="2" applyNumberFormat="1" applyFont="1" applyFill="1" applyBorder="1" applyAlignment="1" applyProtection="1">
      <alignment horizontal="center"/>
      <protection locked="0"/>
    </xf>
    <xf numFmtId="1" fontId="6" fillId="0" borderId="31" xfId="0" applyNumberFormat="1" applyFont="1" applyBorder="1" applyAlignment="1">
      <alignment horizontal="center"/>
    </xf>
    <xf numFmtId="49" fontId="6" fillId="0" borderId="31" xfId="0" applyNumberFormat="1" applyFont="1" applyBorder="1" applyAlignment="1">
      <alignment horizontal="left"/>
    </xf>
    <xf numFmtId="1" fontId="19" fillId="0" borderId="29" xfId="5" applyNumberFormat="1" applyFont="1" applyBorder="1" applyAlignment="1" applyProtection="1">
      <alignment horizontal="center" vertical="center"/>
    </xf>
    <xf numFmtId="49" fontId="6" fillId="0" borderId="31" xfId="0" applyNumberFormat="1" applyFont="1" applyBorder="1" applyAlignment="1">
      <alignment horizontal="left" vertical="center"/>
    </xf>
    <xf numFmtId="49" fontId="6" fillId="3" borderId="31" xfId="2" applyNumberFormat="1" applyFont="1" applyFill="1" applyBorder="1" applyAlignment="1">
      <alignment horizontal="left"/>
    </xf>
    <xf numFmtId="49" fontId="10" fillId="0" borderId="31" xfId="2" applyNumberFormat="1" applyFont="1" applyBorder="1" applyAlignment="1">
      <alignment horizontal="center"/>
    </xf>
    <xf numFmtId="1" fontId="20" fillId="0" borderId="29" xfId="5" applyNumberFormat="1" applyFont="1" applyBorder="1" applyAlignment="1" applyProtection="1">
      <alignment horizontal="center" vertical="center"/>
    </xf>
    <xf numFmtId="0" fontId="19" fillId="0" borderId="32" xfId="8" applyFont="1" applyBorder="1" applyAlignment="1">
      <alignment horizontal="center" vertical="center"/>
    </xf>
    <xf numFmtId="164" fontId="6" fillId="0" borderId="31" xfId="0" applyNumberFormat="1" applyFont="1" applyBorder="1" applyAlignment="1">
      <alignment horizontal="right"/>
    </xf>
    <xf numFmtId="0" fontId="10" fillId="0" borderId="29" xfId="2" applyNumberFormat="1" applyFont="1" applyBorder="1" applyAlignment="1" applyProtection="1">
      <alignment horizontal="center"/>
      <protection locked="0"/>
    </xf>
    <xf numFmtId="49" fontId="6" fillId="0" borderId="29" xfId="2" applyNumberFormat="1" applyFont="1" applyBorder="1" applyAlignment="1" applyProtection="1">
      <alignment horizontal="left"/>
      <protection locked="0"/>
    </xf>
    <xf numFmtId="171" fontId="6" fillId="0" borderId="29" xfId="3" applyNumberFormat="1" applyFont="1" applyBorder="1" applyAlignment="1" applyProtection="1">
      <alignment horizontal="center"/>
      <protection locked="0"/>
    </xf>
    <xf numFmtId="49" fontId="6" fillId="0" borderId="29" xfId="2" applyNumberFormat="1" applyFont="1" applyBorder="1" applyAlignment="1" applyProtection="1">
      <alignment horizontal="left" wrapText="1"/>
      <protection locked="0"/>
    </xf>
    <xf numFmtId="49" fontId="6" fillId="0" borderId="31" xfId="9" applyNumberFormat="1" applyFont="1" applyBorder="1" applyAlignment="1" applyProtection="1">
      <alignment horizontal="left" vertical="center"/>
      <protection locked="0"/>
    </xf>
    <xf numFmtId="0" fontId="10" fillId="3" borderId="29" xfId="2" applyNumberFormat="1" applyFont="1" applyFill="1" applyBorder="1" applyAlignment="1" applyProtection="1">
      <alignment horizontal="center"/>
      <protection locked="0"/>
    </xf>
    <xf numFmtId="49" fontId="6" fillId="3" borderId="29" xfId="2" applyNumberFormat="1" applyFont="1" applyFill="1" applyBorder="1" applyAlignment="1" applyProtection="1">
      <alignment horizontal="left"/>
      <protection locked="0"/>
    </xf>
    <xf numFmtId="49" fontId="10" fillId="0" borderId="31" xfId="9" applyNumberFormat="1" applyFont="1" applyBorder="1" applyAlignment="1" applyProtection="1">
      <alignment horizontal="left" vertical="center"/>
      <protection locked="0"/>
    </xf>
    <xf numFmtId="49" fontId="6" fillId="0" borderId="31" xfId="6" applyNumberFormat="1" applyFont="1" applyBorder="1" applyAlignment="1" applyProtection="1">
      <alignment horizontal="center"/>
      <protection locked="0"/>
    </xf>
    <xf numFmtId="37" fontId="6" fillId="3" borderId="29" xfId="0" applyFont="1" applyFill="1" applyBorder="1" applyAlignment="1">
      <alignment horizontal="right"/>
    </xf>
    <xf numFmtId="1" fontId="6" fillId="0" borderId="31" xfId="0" applyNumberFormat="1" applyFont="1" applyBorder="1" applyAlignment="1">
      <alignment horizontal="right"/>
    </xf>
    <xf numFmtId="14" fontId="6" fillId="0" borderId="31" xfId="0" applyNumberFormat="1" applyFont="1" applyBorder="1" applyAlignment="1">
      <alignment horizontal="center"/>
    </xf>
    <xf numFmtId="37" fontId="6" fillId="6" borderId="31" xfId="0" applyFont="1" applyFill="1" applyBorder="1"/>
    <xf numFmtId="37" fontId="6" fillId="0" borderId="33" xfId="0" applyFont="1" applyBorder="1" applyAlignment="1">
      <alignment horizontal="center"/>
    </xf>
    <xf numFmtId="10" fontId="6" fillId="6" borderId="31" xfId="0" quotePrefix="1" applyNumberFormat="1" applyFont="1" applyFill="1" applyBorder="1" applyAlignment="1">
      <alignment horizontal="center"/>
    </xf>
    <xf numFmtId="171" fontId="21" fillId="0" borderId="31" xfId="11" applyNumberFormat="1" applyFont="1" applyBorder="1" applyAlignment="1" applyProtection="1">
      <alignment horizontal="center" vertical="center" wrapText="1"/>
      <protection locked="0"/>
    </xf>
    <xf numFmtId="49" fontId="21" fillId="0" borderId="31" xfId="11" applyNumberFormat="1" applyFont="1" applyBorder="1" applyAlignment="1" applyProtection="1">
      <alignment horizontal="center" vertical="center"/>
      <protection locked="0"/>
    </xf>
    <xf numFmtId="0" fontId="21" fillId="0" borderId="31" xfId="1" applyNumberFormat="1" applyFont="1" applyFill="1" applyBorder="1" applyAlignment="1" applyProtection="1">
      <alignment horizontal="center" wrapText="1"/>
      <protection locked="0"/>
    </xf>
    <xf numFmtId="49" fontId="21" fillId="0" borderId="31" xfId="0" applyNumberFormat="1" applyFont="1" applyBorder="1" applyAlignment="1" applyProtection="1">
      <alignment horizontal="center"/>
      <protection locked="0"/>
    </xf>
    <xf numFmtId="171" fontId="18" fillId="0" borderId="31" xfId="11" applyNumberFormat="1" applyFont="1" applyBorder="1" applyAlignment="1" applyProtection="1">
      <alignment horizontal="center" vertical="center" wrapText="1"/>
      <protection locked="0"/>
    </xf>
    <xf numFmtId="49" fontId="18" fillId="0" borderId="31" xfId="11" applyNumberFormat="1" applyFont="1" applyBorder="1" applyAlignment="1" applyProtection="1">
      <alignment horizontal="left" vertical="center" wrapText="1"/>
      <protection locked="0"/>
    </xf>
    <xf numFmtId="0" fontId="18" fillId="0" borderId="31" xfId="10" applyNumberFormat="1" applyFont="1" applyFill="1" applyBorder="1" applyAlignment="1" applyProtection="1">
      <alignment horizontal="center" vertical="center" wrapText="1"/>
      <protection locked="0"/>
    </xf>
    <xf numFmtId="49" fontId="18" fillId="0" borderId="29" xfId="11" applyNumberFormat="1" applyFont="1" applyBorder="1" applyAlignment="1" applyProtection="1">
      <alignment horizontal="left" vertical="center" wrapText="1"/>
      <protection locked="0"/>
    </xf>
    <xf numFmtId="49" fontId="18" fillId="0" borderId="31" xfId="11" applyNumberFormat="1" applyFont="1" applyBorder="1" applyAlignment="1" applyProtection="1">
      <alignment horizontal="center"/>
      <protection locked="0"/>
    </xf>
    <xf numFmtId="38" fontId="18" fillId="0" borderId="31" xfId="11" applyNumberFormat="1" applyFont="1" applyBorder="1" applyAlignment="1" applyProtection="1">
      <alignment horizontal="right"/>
      <protection locked="0"/>
    </xf>
    <xf numFmtId="38" fontId="18" fillId="0" borderId="31" xfId="11" applyNumberFormat="1" applyFont="1" applyBorder="1" applyAlignment="1" applyProtection="1">
      <alignment horizontal="right" vertical="center"/>
      <protection locked="0"/>
    </xf>
    <xf numFmtId="165" fontId="21" fillId="0" borderId="31" xfId="0" applyNumberFormat="1" applyFont="1" applyBorder="1" applyProtection="1">
      <protection locked="0"/>
    </xf>
    <xf numFmtId="165" fontId="21" fillId="0" borderId="31" xfId="0" applyNumberFormat="1" applyFont="1" applyBorder="1"/>
    <xf numFmtId="169" fontId="21" fillId="5" borderId="31" xfId="0" applyNumberFormat="1" applyFont="1" applyFill="1" applyBorder="1"/>
    <xf numFmtId="165" fontId="21" fillId="0" borderId="31" xfId="0" applyNumberFormat="1" applyFont="1" applyBorder="1" applyAlignment="1">
      <alignment horizontal="right"/>
    </xf>
    <xf numFmtId="164" fontId="21" fillId="0" borderId="31" xfId="0" applyNumberFormat="1" applyFont="1" applyBorder="1" applyAlignment="1" applyProtection="1">
      <alignment horizontal="right"/>
      <protection locked="0"/>
    </xf>
    <xf numFmtId="169" fontId="21" fillId="0" borderId="31" xfId="4" applyNumberFormat="1" applyFont="1" applyBorder="1" applyAlignment="1" applyProtection="1">
      <alignment horizontal="right"/>
      <protection locked="0"/>
    </xf>
    <xf numFmtId="164" fontId="21" fillId="0" borderId="31" xfId="0" applyNumberFormat="1" applyFont="1" applyBorder="1" applyAlignment="1">
      <alignment horizontal="right"/>
    </xf>
    <xf numFmtId="38" fontId="21" fillId="5" borderId="29" xfId="0" applyNumberFormat="1" applyFont="1" applyFill="1" applyBorder="1" applyProtection="1">
      <protection locked="0"/>
    </xf>
    <xf numFmtId="38" fontId="21" fillId="0" borderId="31" xfId="0" applyNumberFormat="1" applyFont="1" applyBorder="1" applyAlignment="1">
      <alignment horizontal="right"/>
    </xf>
    <xf numFmtId="168" fontId="21" fillId="0" borderId="31" xfId="3" applyNumberFormat="1" applyFont="1" applyBorder="1" applyAlignment="1" applyProtection="1">
      <alignment horizontal="center"/>
      <protection locked="0"/>
    </xf>
    <xf numFmtId="38" fontId="21" fillId="0" borderId="29" xfId="0" applyNumberFormat="1" applyFont="1" applyBorder="1" applyProtection="1">
      <protection locked="0"/>
    </xf>
    <xf numFmtId="170" fontId="21" fillId="0" borderId="31" xfId="1" applyNumberFormat="1" applyFont="1" applyBorder="1" applyAlignment="1">
      <alignment horizontal="right"/>
    </xf>
    <xf numFmtId="37" fontId="21" fillId="0" borderId="31" xfId="0" applyFont="1" applyBorder="1" applyAlignment="1" applyProtection="1">
      <alignment horizontal="right"/>
      <protection locked="0"/>
    </xf>
    <xf numFmtId="38" fontId="21" fillId="0" borderId="31" xfId="0" applyNumberFormat="1" applyFont="1" applyBorder="1" applyAlignment="1" applyProtection="1">
      <alignment horizontal="right"/>
      <protection locked="0"/>
    </xf>
    <xf numFmtId="170" fontId="21" fillId="0" borderId="31" xfId="5" applyNumberFormat="1" applyFont="1" applyBorder="1" applyAlignment="1" applyProtection="1">
      <alignment horizontal="right"/>
      <protection locked="0"/>
    </xf>
    <xf numFmtId="37" fontId="21" fillId="0" borderId="31" xfId="0" applyFont="1" applyBorder="1" applyAlignment="1">
      <alignment horizontal="right"/>
    </xf>
    <xf numFmtId="168" fontId="21" fillId="0" borderId="31" xfId="2" applyNumberFormat="1" applyFont="1" applyBorder="1" applyAlignment="1" applyProtection="1">
      <alignment horizontal="center"/>
      <protection locked="0"/>
    </xf>
    <xf numFmtId="38" fontId="21" fillId="0" borderId="31" xfId="0" applyNumberFormat="1" applyFont="1" applyBorder="1" applyProtection="1">
      <protection locked="0"/>
    </xf>
    <xf numFmtId="14" fontId="21" fillId="0" borderId="31" xfId="0" applyNumberFormat="1" applyFont="1" applyBorder="1" applyAlignment="1" applyProtection="1">
      <alignment horizontal="center"/>
      <protection locked="0"/>
    </xf>
    <xf numFmtId="38" fontId="21" fillId="0" borderId="29" xfId="3" applyNumberFormat="1" applyFont="1" applyBorder="1" applyProtection="1">
      <protection locked="0"/>
    </xf>
    <xf numFmtId="38" fontId="21" fillId="0" borderId="29" xfId="0" applyNumberFormat="1" applyFont="1" applyBorder="1" applyAlignment="1" applyProtection="1">
      <alignment horizontal="right"/>
      <protection locked="0"/>
    </xf>
    <xf numFmtId="38" fontId="21" fillId="0" borderId="31" xfId="11" applyNumberFormat="1" applyFont="1" applyBorder="1" applyAlignment="1" applyProtection="1">
      <alignment horizontal="right" vertical="center"/>
      <protection locked="0"/>
    </xf>
    <xf numFmtId="170" fontId="21" fillId="0" borderId="31" xfId="1" applyNumberFormat="1" applyFont="1" applyBorder="1" applyAlignment="1" applyProtection="1">
      <alignment horizontal="right"/>
      <protection locked="0"/>
    </xf>
    <xf numFmtId="49" fontId="18" fillId="0" borderId="31" xfId="0" applyNumberFormat="1" applyFont="1" applyBorder="1" applyAlignment="1" applyProtection="1">
      <alignment horizontal="left" vertical="center"/>
      <protection locked="0"/>
    </xf>
    <xf numFmtId="170" fontId="22" fillId="0" borderId="1" xfId="1" applyNumberFormat="1" applyFont="1" applyFill="1" applyBorder="1" applyAlignment="1" applyProtection="1">
      <alignment horizontal="right"/>
      <protection locked="0"/>
    </xf>
    <xf numFmtId="0" fontId="6" fillId="0" borderId="0" xfId="11" applyFont="1" applyAlignment="1">
      <alignment vertical="center"/>
    </xf>
    <xf numFmtId="37" fontId="21" fillId="0" borderId="29" xfId="0" applyFont="1" applyBorder="1"/>
    <xf numFmtId="0" fontId="21" fillId="0" borderId="31" xfId="0" applyNumberFormat="1" applyFont="1" applyBorder="1" applyAlignment="1">
      <alignment horizontal="center"/>
    </xf>
    <xf numFmtId="49" fontId="21" fillId="0" borderId="31" xfId="0" applyNumberFormat="1" applyFont="1" applyBorder="1" applyAlignment="1">
      <alignment horizontal="center"/>
    </xf>
    <xf numFmtId="0" fontId="18" fillId="0" borderId="31" xfId="0" applyNumberFormat="1" applyFont="1" applyBorder="1" applyAlignment="1">
      <alignment horizontal="center"/>
    </xf>
    <xf numFmtId="49" fontId="18" fillId="0" borderId="31" xfId="0" applyNumberFormat="1" applyFont="1" applyBorder="1" applyAlignment="1">
      <alignment horizontal="center"/>
    </xf>
    <xf numFmtId="49" fontId="18" fillId="0" borderId="31" xfId="0" applyNumberFormat="1" applyFont="1" applyBorder="1" applyAlignment="1">
      <alignment horizontal="left"/>
    </xf>
    <xf numFmtId="37" fontId="18" fillId="0" borderId="29" xfId="0" applyFont="1" applyBorder="1"/>
    <xf numFmtId="0" fontId="21" fillId="0" borderId="31" xfId="10" applyNumberFormat="1" applyFont="1" applyBorder="1" applyAlignment="1" applyProtection="1">
      <alignment horizontal="center"/>
      <protection locked="0"/>
    </xf>
    <xf numFmtId="49" fontId="21" fillId="0" borderId="29" xfId="11" applyNumberFormat="1" applyFont="1" applyBorder="1" applyAlignment="1" applyProtection="1">
      <alignment horizontal="center"/>
      <protection locked="0"/>
    </xf>
    <xf numFmtId="37" fontId="10" fillId="0" borderId="0" xfId="0" applyFont="1" applyProtection="1">
      <protection locked="0"/>
    </xf>
    <xf numFmtId="37" fontId="30" fillId="0" borderId="0" xfId="0" applyFont="1"/>
    <xf numFmtId="38" fontId="18" fillId="0" borderId="31" xfId="0" applyNumberFormat="1" applyFont="1" applyBorder="1" applyAlignment="1">
      <alignment horizontal="right"/>
    </xf>
    <xf numFmtId="14" fontId="21" fillId="0" borderId="31" xfId="3" applyNumberFormat="1" applyFont="1" applyBorder="1" applyAlignment="1" applyProtection="1">
      <alignment horizontal="center"/>
      <protection locked="0"/>
    </xf>
    <xf numFmtId="14" fontId="21" fillId="0" borderId="31" xfId="2" applyNumberFormat="1" applyFont="1" applyBorder="1" applyAlignment="1" applyProtection="1">
      <alignment horizontal="center"/>
      <protection locked="0"/>
    </xf>
    <xf numFmtId="14" fontId="21" fillId="0" borderId="29" xfId="2" applyNumberFormat="1" applyFont="1" applyBorder="1" applyAlignment="1" applyProtection="1">
      <alignment horizontal="center"/>
      <protection locked="0"/>
    </xf>
    <xf numFmtId="37" fontId="33" fillId="0" borderId="0" xfId="0" applyFont="1"/>
    <xf numFmtId="37" fontId="9" fillId="0" borderId="36" xfId="0" applyFont="1" applyBorder="1"/>
    <xf numFmtId="37" fontId="4" fillId="0" borderId="33" xfId="0" applyFont="1" applyBorder="1" applyAlignment="1">
      <alignment horizontal="center"/>
    </xf>
    <xf numFmtId="37" fontId="6" fillId="0" borderId="29" xfId="0" applyFont="1" applyBorder="1" applyAlignment="1" applyProtection="1">
      <alignment horizontal="right"/>
      <protection locked="0"/>
    </xf>
    <xf numFmtId="38" fontId="6" fillId="0" borderId="29" xfId="0" applyNumberFormat="1" applyFont="1" applyBorder="1" applyAlignment="1">
      <alignment horizontal="right"/>
    </xf>
    <xf numFmtId="14" fontId="6" fillId="0" borderId="29" xfId="0" applyNumberFormat="1" applyFont="1" applyBorder="1" applyAlignment="1" applyProtection="1">
      <alignment horizontal="center"/>
      <protection locked="0"/>
    </xf>
    <xf numFmtId="37" fontId="6" fillId="0" borderId="29" xfId="0" applyFont="1" applyBorder="1" applyAlignment="1">
      <alignment horizontal="right"/>
    </xf>
    <xf numFmtId="171" fontId="35" fillId="0" borderId="31" xfId="11" applyNumberFormat="1" applyFont="1" applyBorder="1" applyAlignment="1" applyProtection="1">
      <alignment horizontal="center"/>
      <protection locked="0"/>
    </xf>
    <xf numFmtId="171" fontId="31" fillId="0" borderId="31" xfId="11" applyNumberFormat="1" applyFont="1" applyBorder="1" applyAlignment="1" applyProtection="1">
      <alignment horizontal="center" vertical="center" wrapText="1"/>
      <protection locked="0"/>
    </xf>
    <xf numFmtId="49" fontId="31" fillId="0" borderId="31" xfId="11" applyNumberFormat="1" applyFont="1" applyBorder="1" applyAlignment="1" applyProtection="1">
      <alignment horizontal="center" vertical="center"/>
      <protection locked="0"/>
    </xf>
    <xf numFmtId="38" fontId="31" fillId="0" borderId="31" xfId="11" applyNumberFormat="1" applyFont="1" applyBorder="1" applyAlignment="1" applyProtection="1">
      <alignment horizontal="right" vertical="center"/>
      <protection locked="0"/>
    </xf>
    <xf numFmtId="37" fontId="30" fillId="0" borderId="0" xfId="0" applyFont="1" applyAlignment="1">
      <alignment horizontal="right"/>
    </xf>
    <xf numFmtId="37" fontId="36" fillId="0" borderId="0" xfId="0" applyFont="1"/>
    <xf numFmtId="37" fontId="7" fillId="0" borderId="0" xfId="0" applyFont="1" applyAlignment="1">
      <alignment vertical="center"/>
    </xf>
    <xf numFmtId="37" fontId="8" fillId="0" borderId="0" xfId="0" applyFont="1" applyAlignment="1">
      <alignment vertical="center"/>
    </xf>
    <xf numFmtId="37" fontId="9" fillId="0" borderId="0" xfId="0" applyFont="1" applyAlignment="1">
      <alignment vertical="center"/>
    </xf>
    <xf numFmtId="0" fontId="18" fillId="0" borderId="31" xfId="1" applyNumberFormat="1" applyFont="1" applyFill="1" applyBorder="1" applyAlignment="1" applyProtection="1">
      <alignment horizontal="center"/>
      <protection locked="0"/>
    </xf>
    <xf numFmtId="0" fontId="31" fillId="0" borderId="31" xfId="10" applyNumberFormat="1" applyFont="1" applyFill="1" applyBorder="1" applyAlignment="1" applyProtection="1">
      <alignment horizontal="center" vertical="center" wrapText="1"/>
      <protection locked="0"/>
    </xf>
    <xf numFmtId="38" fontId="31" fillId="0" borderId="31" xfId="0" applyNumberFormat="1" applyFont="1" applyBorder="1" applyAlignment="1" applyProtection="1">
      <alignment horizontal="right"/>
      <protection locked="0"/>
    </xf>
    <xf numFmtId="169" fontId="6" fillId="0" borderId="0" xfId="0" applyNumberFormat="1" applyFont="1" applyAlignment="1">
      <alignment vertical="center"/>
    </xf>
    <xf numFmtId="37" fontId="38" fillId="0" borderId="0" xfId="0" applyFont="1"/>
    <xf numFmtId="37" fontId="38" fillId="0" borderId="0" xfId="0" applyFont="1" applyAlignment="1">
      <alignment horizontal="center" vertical="center"/>
    </xf>
    <xf numFmtId="37" fontId="38" fillId="0" borderId="0" xfId="0" quotePrefix="1" applyFont="1" applyAlignment="1">
      <alignment horizontal="center" vertical="center"/>
    </xf>
    <xf numFmtId="169" fontId="38" fillId="0" borderId="0" xfId="0" applyNumberFormat="1" applyFont="1" applyAlignment="1">
      <alignment vertical="center"/>
    </xf>
    <xf numFmtId="10" fontId="38" fillId="0" borderId="0" xfId="0" quotePrefix="1" applyNumberFormat="1" applyFont="1" applyAlignment="1">
      <alignment horizontal="center" vertical="center"/>
    </xf>
    <xf numFmtId="0" fontId="21" fillId="0" borderId="29" xfId="10" applyNumberFormat="1" applyFont="1" applyBorder="1" applyAlignment="1" applyProtection="1">
      <alignment horizontal="center"/>
      <protection locked="0"/>
    </xf>
    <xf numFmtId="0" fontId="17" fillId="0" borderId="31" xfId="10" applyNumberFormat="1" applyFont="1" applyFill="1" applyBorder="1" applyAlignment="1" applyProtection="1">
      <alignment horizontal="center"/>
      <protection locked="0"/>
    </xf>
    <xf numFmtId="171" fontId="31" fillId="0" borderId="31" xfId="11" applyNumberFormat="1" applyFont="1" applyBorder="1" applyAlignment="1" applyProtection="1">
      <alignment horizontal="center"/>
      <protection locked="0"/>
    </xf>
    <xf numFmtId="49" fontId="18" fillId="0" borderId="31" xfId="0" applyNumberFormat="1" applyFont="1" applyBorder="1" applyAlignment="1" applyProtection="1">
      <alignment horizontal="left" wrapText="1"/>
      <protection locked="0"/>
    </xf>
    <xf numFmtId="171" fontId="18" fillId="0" borderId="31" xfId="11" applyNumberFormat="1" applyFont="1" applyBorder="1" applyAlignment="1" applyProtection="1">
      <alignment horizontal="center"/>
      <protection locked="0"/>
    </xf>
    <xf numFmtId="49" fontId="17" fillId="0" borderId="31" xfId="11" applyNumberFormat="1" applyFont="1" applyBorder="1" applyAlignment="1" applyProtection="1">
      <alignment horizontal="center"/>
      <protection locked="0"/>
    </xf>
    <xf numFmtId="49" fontId="31" fillId="0" borderId="31" xfId="11" applyNumberFormat="1" applyFont="1" applyBorder="1" applyAlignment="1" applyProtection="1">
      <alignment horizontal="center"/>
      <protection locked="0"/>
    </xf>
    <xf numFmtId="165" fontId="21" fillId="0" borderId="29" xfId="11" applyNumberFormat="1" applyFont="1" applyBorder="1" applyAlignment="1" applyProtection="1">
      <alignment horizontal="right"/>
      <protection locked="0"/>
    </xf>
    <xf numFmtId="38" fontId="21" fillId="0" borderId="31" xfId="11" applyNumberFormat="1" applyFont="1" applyBorder="1" applyAlignment="1" applyProtection="1">
      <alignment horizontal="right"/>
      <protection locked="0"/>
    </xf>
    <xf numFmtId="38" fontId="31" fillId="0" borderId="31" xfId="11" applyNumberFormat="1" applyFont="1" applyBorder="1" applyAlignment="1" applyProtection="1">
      <alignment horizontal="right"/>
      <protection locked="0"/>
    </xf>
    <xf numFmtId="38" fontId="18" fillId="0" borderId="31" xfId="0" applyNumberFormat="1" applyFont="1" applyBorder="1" applyAlignment="1" applyProtection="1">
      <alignment horizontal="right"/>
      <protection locked="0"/>
    </xf>
    <xf numFmtId="37" fontId="4" fillId="0" borderId="0" xfId="13" applyFont="1" applyAlignment="1">
      <alignment vertical="center"/>
    </xf>
    <xf numFmtId="37" fontId="4" fillId="0" borderId="0" xfId="13" applyFont="1" applyAlignment="1">
      <alignment horizontal="left" vertical="center"/>
    </xf>
    <xf numFmtId="37" fontId="5" fillId="0" borderId="0" xfId="13" applyFont="1" applyAlignment="1">
      <alignment vertical="center"/>
    </xf>
    <xf numFmtId="37" fontId="6" fillId="0" borderId="0" xfId="13" applyFont="1" applyAlignment="1">
      <alignment vertical="center"/>
    </xf>
    <xf numFmtId="37" fontId="7" fillId="0" borderId="0" xfId="13" applyFont="1" applyAlignment="1">
      <alignment vertical="center"/>
    </xf>
    <xf numFmtId="37" fontId="8" fillId="0" borderId="0" xfId="13" applyFont="1" applyAlignment="1">
      <alignment vertical="center"/>
    </xf>
    <xf numFmtId="37" fontId="9" fillId="0" borderId="0" xfId="13" applyFont="1" applyAlignment="1">
      <alignment vertical="center"/>
    </xf>
    <xf numFmtId="37" fontId="6" fillId="0" borderId="0" xfId="13" applyFont="1" applyAlignment="1" applyProtection="1">
      <alignment horizontal="left" vertical="center"/>
      <protection locked="0"/>
    </xf>
    <xf numFmtId="37" fontId="4" fillId="0" borderId="0" xfId="13" applyFont="1" applyAlignment="1" applyProtection="1">
      <alignment vertical="center"/>
      <protection locked="0"/>
    </xf>
    <xf numFmtId="0" fontId="6" fillId="0" borderId="0" xfId="12" applyFont="1" applyAlignment="1">
      <alignment vertical="center"/>
    </xf>
    <xf numFmtId="37" fontId="4" fillId="0" borderId="0" xfId="13" applyFont="1" applyAlignment="1">
      <alignment horizontal="center" vertical="center"/>
    </xf>
    <xf numFmtId="37" fontId="3" fillId="0" borderId="0" xfId="13" applyAlignment="1">
      <alignment vertical="center"/>
    </xf>
    <xf numFmtId="37" fontId="4" fillId="2" borderId="2" xfId="13" applyFont="1" applyFill="1" applyBorder="1" applyAlignment="1">
      <alignment horizontal="centerContinuous" vertical="center"/>
    </xf>
    <xf numFmtId="37" fontId="4" fillId="2" borderId="3" xfId="13" applyFont="1" applyFill="1" applyBorder="1" applyAlignment="1">
      <alignment horizontal="centerContinuous" vertical="center"/>
    </xf>
    <xf numFmtId="37" fontId="4" fillId="2" borderId="3" xfId="13" applyFont="1" applyFill="1" applyBorder="1" applyAlignment="1">
      <alignment horizontal="left" vertical="center"/>
    </xf>
    <xf numFmtId="37" fontId="4" fillId="2" borderId="4" xfId="13" applyFont="1" applyFill="1" applyBorder="1" applyAlignment="1">
      <alignment horizontal="centerContinuous" vertical="center"/>
    </xf>
    <xf numFmtId="37" fontId="4" fillId="0" borderId="5" xfId="13" applyFont="1" applyBorder="1" applyAlignment="1">
      <alignment vertical="center"/>
    </xf>
    <xf numFmtId="37" fontId="4" fillId="0" borderId="6" xfId="13" applyFont="1" applyBorder="1" applyAlignment="1">
      <alignment vertical="center"/>
    </xf>
    <xf numFmtId="37" fontId="4" fillId="0" borderId="5" xfId="13" quotePrefix="1" applyFont="1" applyBorder="1" applyAlignment="1">
      <alignment horizontal="center" vertical="center"/>
    </xf>
    <xf numFmtId="37" fontId="4" fillId="0" borderId="7" xfId="13" quotePrefix="1" applyFont="1" applyBorder="1" applyAlignment="1">
      <alignment horizontal="center" vertical="center"/>
    </xf>
    <xf numFmtId="37" fontId="4" fillId="0" borderId="0" xfId="13" quotePrefix="1" applyFont="1" applyAlignment="1">
      <alignment horizontal="left" vertical="center"/>
    </xf>
    <xf numFmtId="37" fontId="4" fillId="0" borderId="0" xfId="13" quotePrefix="1" applyFont="1" applyAlignment="1">
      <alignment horizontal="center" vertical="center"/>
    </xf>
    <xf numFmtId="37" fontId="4" fillId="0" borderId="8" xfId="13" quotePrefix="1" applyFont="1" applyBorder="1" applyAlignment="1">
      <alignment horizontal="center" vertical="center"/>
    </xf>
    <xf numFmtId="37" fontId="4" fillId="0" borderId="9" xfId="13" quotePrefix="1" applyFont="1" applyBorder="1" applyAlignment="1">
      <alignment horizontal="center" vertical="center"/>
    </xf>
    <xf numFmtId="37" fontId="4" fillId="0" borderId="10" xfId="13" quotePrefix="1" applyFont="1" applyBorder="1" applyAlignment="1">
      <alignment horizontal="center" vertical="center"/>
    </xf>
    <xf numFmtId="37" fontId="11" fillId="0" borderId="0" xfId="13" applyFont="1" applyAlignment="1">
      <alignment horizontal="center" vertical="center"/>
    </xf>
    <xf numFmtId="37" fontId="4" fillId="3" borderId="11" xfId="13" applyFont="1" applyFill="1" applyBorder="1" applyAlignment="1">
      <alignment horizontal="center" vertical="center"/>
    </xf>
    <xf numFmtId="37" fontId="4" fillId="4" borderId="12" xfId="13" applyFont="1" applyFill="1" applyBorder="1" applyAlignment="1">
      <alignment horizontal="center" vertical="center"/>
    </xf>
    <xf numFmtId="37" fontId="4" fillId="4" borderId="0" xfId="13" applyFont="1" applyFill="1" applyAlignment="1">
      <alignment vertical="center"/>
    </xf>
    <xf numFmtId="37" fontId="4" fillId="4" borderId="13" xfId="13" applyFont="1" applyFill="1" applyBorder="1" applyAlignment="1">
      <alignment horizontal="left" vertical="center"/>
    </xf>
    <xf numFmtId="37" fontId="4" fillId="4" borderId="13" xfId="13" applyFont="1" applyFill="1" applyBorder="1" applyAlignment="1">
      <alignment horizontal="center" vertical="center"/>
    </xf>
    <xf numFmtId="37" fontId="4" fillId="4" borderId="14" xfId="13" applyFont="1" applyFill="1" applyBorder="1" applyAlignment="1">
      <alignment horizontal="center" vertical="center"/>
    </xf>
    <xf numFmtId="37" fontId="4" fillId="3" borderId="15" xfId="13" applyFont="1" applyFill="1" applyBorder="1" applyAlignment="1">
      <alignment horizontal="center" vertical="center"/>
    </xf>
    <xf numFmtId="37" fontId="4" fillId="4" borderId="17" xfId="13" applyFont="1" applyFill="1" applyBorder="1" applyAlignment="1">
      <alignment horizontal="center" vertical="center"/>
    </xf>
    <xf numFmtId="37" fontId="4" fillId="4" borderId="18" xfId="13" applyFont="1" applyFill="1" applyBorder="1" applyAlignment="1">
      <alignment horizontal="center" vertical="center"/>
    </xf>
    <xf numFmtId="37" fontId="4" fillId="3" borderId="19" xfId="13" applyFont="1" applyFill="1" applyBorder="1" applyAlignment="1">
      <alignment horizontal="center" vertical="center"/>
    </xf>
    <xf numFmtId="37" fontId="4" fillId="3" borderId="20" xfId="13" applyFont="1" applyFill="1" applyBorder="1" applyAlignment="1">
      <alignment horizontal="center" vertical="center"/>
    </xf>
    <xf numFmtId="37" fontId="4" fillId="4" borderId="21" xfId="13" applyFont="1" applyFill="1" applyBorder="1" applyAlignment="1">
      <alignment horizontal="center" vertical="center"/>
    </xf>
    <xf numFmtId="37" fontId="4" fillId="4" borderId="14" xfId="13" applyFont="1" applyFill="1" applyBorder="1" applyAlignment="1">
      <alignment horizontal="left" vertical="center"/>
    </xf>
    <xf numFmtId="37" fontId="4" fillId="3" borderId="0" xfId="13" applyFont="1" applyFill="1" applyAlignment="1">
      <alignment horizontal="center" vertical="center"/>
    </xf>
    <xf numFmtId="37" fontId="4" fillId="3" borderId="13" xfId="13" applyFont="1" applyFill="1" applyBorder="1" applyAlignment="1">
      <alignment horizontal="center" vertical="center"/>
    </xf>
    <xf numFmtId="37" fontId="4" fillId="4" borderId="6" xfId="13" applyFont="1" applyFill="1" applyBorder="1" applyAlignment="1">
      <alignment horizontal="center" vertical="center"/>
    </xf>
    <xf numFmtId="37" fontId="4" fillId="3" borderId="22" xfId="13" applyFont="1" applyFill="1" applyBorder="1" applyAlignment="1">
      <alignment horizontal="center" vertical="center"/>
    </xf>
    <xf numFmtId="37" fontId="4" fillId="3" borderId="23" xfId="13" applyFont="1" applyFill="1" applyBorder="1" applyAlignment="1">
      <alignment horizontal="center" vertical="center"/>
    </xf>
    <xf numFmtId="37" fontId="4" fillId="4" borderId="24" xfId="13" applyFont="1" applyFill="1" applyBorder="1" applyAlignment="1">
      <alignment horizontal="center" vertical="center"/>
    </xf>
    <xf numFmtId="37" fontId="4" fillId="4" borderId="25" xfId="13" applyFont="1" applyFill="1" applyBorder="1" applyAlignment="1">
      <alignment horizontal="center" vertical="center"/>
    </xf>
    <xf numFmtId="37" fontId="4" fillId="4" borderId="25" xfId="13" applyFont="1" applyFill="1" applyBorder="1" applyAlignment="1">
      <alignment horizontal="left" vertical="center"/>
    </xf>
    <xf numFmtId="37" fontId="4" fillId="4" borderId="26" xfId="13" applyFont="1" applyFill="1" applyBorder="1" applyAlignment="1">
      <alignment horizontal="center" vertical="center"/>
    </xf>
    <xf numFmtId="37" fontId="13" fillId="4" borderId="27" xfId="13" applyFont="1" applyFill="1" applyBorder="1" applyAlignment="1">
      <alignment horizontal="center" vertical="center"/>
    </xf>
    <xf numFmtId="37" fontId="4" fillId="3" borderId="28" xfId="13" applyFont="1" applyFill="1" applyBorder="1" applyAlignment="1">
      <alignment horizontal="center" vertical="center"/>
    </xf>
    <xf numFmtId="37" fontId="4" fillId="3" borderId="29" xfId="13" applyFont="1" applyFill="1" applyBorder="1" applyAlignment="1">
      <alignment horizontal="center" vertical="center"/>
    </xf>
    <xf numFmtId="39" fontId="4" fillId="3" borderId="23" xfId="13" applyNumberFormat="1" applyFont="1" applyFill="1" applyBorder="1" applyAlignment="1">
      <alignment horizontal="center" vertical="center"/>
    </xf>
    <xf numFmtId="37" fontId="4" fillId="4" borderId="24" xfId="13" quotePrefix="1" applyFont="1" applyFill="1" applyBorder="1" applyAlignment="1">
      <alignment horizontal="center" vertical="center"/>
    </xf>
    <xf numFmtId="37" fontId="4" fillId="4" borderId="30" xfId="13" quotePrefix="1" applyFont="1" applyFill="1" applyBorder="1" applyAlignment="1">
      <alignment horizontal="center" vertical="center"/>
    </xf>
    <xf numFmtId="37" fontId="4" fillId="0" borderId="29" xfId="13" applyFont="1" applyBorder="1" applyAlignment="1">
      <alignment horizontal="center" vertical="center"/>
    </xf>
    <xf numFmtId="37" fontId="4" fillId="6" borderId="31" xfId="13" applyFont="1" applyFill="1" applyBorder="1" applyAlignment="1">
      <alignment vertical="center"/>
    </xf>
    <xf numFmtId="37" fontId="6" fillId="6" borderId="31" xfId="13" applyFont="1" applyFill="1" applyBorder="1" applyAlignment="1">
      <alignment vertical="center"/>
    </xf>
    <xf numFmtId="10" fontId="6" fillId="6" borderId="31" xfId="13" quotePrefix="1" applyNumberFormat="1" applyFont="1" applyFill="1" applyBorder="1" applyAlignment="1">
      <alignment horizontal="center" vertical="center"/>
    </xf>
    <xf numFmtId="37" fontId="7" fillId="0" borderId="0" xfId="13" applyFont="1" applyAlignment="1">
      <alignment horizontal="left" vertical="center"/>
    </xf>
    <xf numFmtId="39" fontId="7" fillId="0" borderId="0" xfId="13" applyNumberFormat="1" applyFont="1" applyAlignment="1">
      <alignment vertical="center"/>
    </xf>
    <xf numFmtId="173" fontId="7" fillId="0" borderId="0" xfId="13" applyNumberFormat="1" applyFont="1" applyAlignment="1">
      <alignment vertical="center"/>
    </xf>
    <xf numFmtId="37" fontId="9" fillId="0" borderId="0" xfId="13" applyFont="1" applyAlignment="1" applyProtection="1">
      <alignment vertical="center"/>
      <protection locked="0"/>
    </xf>
    <xf numFmtId="169" fontId="6" fillId="0" borderId="31" xfId="13" applyNumberFormat="1" applyFont="1" applyBorder="1" applyAlignment="1">
      <alignment vertical="center"/>
    </xf>
    <xf numFmtId="37" fontId="32" fillId="5" borderId="0" xfId="13" applyFont="1" applyFill="1" applyAlignment="1">
      <alignment vertical="center"/>
    </xf>
    <xf numFmtId="37" fontId="8" fillId="0" borderId="0" xfId="13" applyFont="1" applyAlignment="1">
      <alignment horizontal="left" vertical="center"/>
    </xf>
    <xf numFmtId="37" fontId="25" fillId="0" borderId="0" xfId="13" applyFont="1" applyAlignment="1" applyProtection="1">
      <alignment horizontal="left" vertical="center"/>
      <protection locked="0"/>
    </xf>
    <xf numFmtId="37" fontId="23" fillId="0" borderId="0" xfId="13" applyFont="1" applyAlignment="1" applyProtection="1">
      <alignment vertical="center"/>
      <protection locked="0"/>
    </xf>
    <xf numFmtId="37" fontId="26" fillId="0" borderId="0" xfId="13" applyFont="1" applyAlignment="1" applyProtection="1">
      <alignment vertical="center"/>
      <protection locked="0"/>
    </xf>
    <xf numFmtId="37" fontId="9" fillId="0" borderId="0" xfId="13" applyFont="1" applyAlignment="1">
      <alignment horizontal="left" vertical="center"/>
    </xf>
    <xf numFmtId="0" fontId="18" fillId="0" borderId="29" xfId="14" applyNumberFormat="1" applyFont="1" applyFill="1" applyBorder="1" applyAlignment="1" applyProtection="1">
      <alignment horizontal="center"/>
      <protection locked="0"/>
    </xf>
    <xf numFmtId="38" fontId="18" fillId="0" borderId="31" xfId="0" applyNumberFormat="1" applyFont="1" applyBorder="1" applyProtection="1">
      <protection locked="0"/>
    </xf>
    <xf numFmtId="38" fontId="18" fillId="0" borderId="29" xfId="0" applyNumberFormat="1" applyFont="1" applyBorder="1" applyProtection="1">
      <protection locked="0"/>
    </xf>
    <xf numFmtId="170" fontId="18" fillId="0" borderId="31" xfId="1" applyNumberFormat="1" applyFont="1" applyBorder="1" applyAlignment="1">
      <alignment horizontal="right"/>
    </xf>
    <xf numFmtId="37" fontId="18" fillId="0" borderId="31" xfId="0" applyFont="1" applyBorder="1" applyAlignment="1" applyProtection="1">
      <alignment horizontal="right"/>
      <protection locked="0"/>
    </xf>
    <xf numFmtId="37" fontId="18" fillId="0" borderId="31" xfId="0" applyFont="1" applyBorder="1" applyAlignment="1">
      <alignment horizontal="right"/>
    </xf>
    <xf numFmtId="38" fontId="29" fillId="0" borderId="29" xfId="0" applyNumberFormat="1" applyFont="1" applyBorder="1" applyAlignment="1" applyProtection="1">
      <alignment horizontal="right"/>
      <protection locked="0"/>
    </xf>
    <xf numFmtId="171" fontId="18" fillId="0" borderId="0" xfId="12" applyNumberFormat="1" applyFont="1" applyAlignment="1">
      <alignment horizontal="center"/>
    </xf>
    <xf numFmtId="38" fontId="18" fillId="0" borderId="0" xfId="0" applyNumberFormat="1" applyFont="1" applyAlignment="1">
      <alignment horizontal="right"/>
    </xf>
    <xf numFmtId="38" fontId="18" fillId="0" borderId="0" xfId="0" applyNumberFormat="1" applyFont="1" applyProtection="1">
      <protection locked="0"/>
    </xf>
    <xf numFmtId="38" fontId="18" fillId="0" borderId="0" xfId="0" applyNumberFormat="1" applyFont="1" applyAlignment="1" applyProtection="1">
      <alignment horizontal="right"/>
      <protection locked="0"/>
    </xf>
    <xf numFmtId="170" fontId="18" fillId="0" borderId="0" xfId="1" applyNumberFormat="1" applyFont="1" applyBorder="1" applyAlignment="1" applyProtection="1">
      <alignment horizontal="right"/>
      <protection locked="0"/>
    </xf>
    <xf numFmtId="37" fontId="18" fillId="0" borderId="0" xfId="0" applyFont="1" applyAlignment="1" applyProtection="1">
      <alignment horizontal="right"/>
      <protection locked="0"/>
    </xf>
    <xf numFmtId="37" fontId="18" fillId="0" borderId="0" xfId="0" applyFont="1" applyAlignment="1">
      <alignment horizontal="right"/>
    </xf>
    <xf numFmtId="171" fontId="18" fillId="0" borderId="0" xfId="12" applyNumberFormat="1" applyFont="1" applyAlignment="1">
      <alignment horizontal="center" vertical="center"/>
    </xf>
    <xf numFmtId="171" fontId="18" fillId="0" borderId="0" xfId="12" applyNumberFormat="1" applyFont="1" applyAlignment="1">
      <alignment horizontal="left" vertical="center" wrapText="1"/>
    </xf>
    <xf numFmtId="38" fontId="18" fillId="0" borderId="0" xfId="0" applyNumberFormat="1" applyFont="1" applyAlignment="1">
      <alignment horizontal="right" vertical="center"/>
    </xf>
    <xf numFmtId="37" fontId="18" fillId="0" borderId="0" xfId="0" applyFont="1" applyAlignment="1" applyProtection="1">
      <alignment horizontal="right" vertical="center"/>
      <protection locked="0"/>
    </xf>
    <xf numFmtId="38" fontId="18" fillId="0" borderId="0" xfId="0" applyNumberFormat="1" applyFont="1" applyAlignment="1" applyProtection="1">
      <alignment horizontal="right" vertical="center"/>
      <protection locked="0"/>
    </xf>
    <xf numFmtId="170" fontId="18" fillId="0" borderId="0" xfId="5" applyNumberFormat="1" applyFont="1" applyFill="1" applyBorder="1" applyAlignment="1" applyProtection="1">
      <alignment horizontal="right" vertical="center"/>
      <protection locked="0"/>
    </xf>
    <xf numFmtId="37" fontId="18" fillId="0" borderId="0" xfId="0" applyFont="1" applyAlignment="1">
      <alignment horizontal="right" vertical="center"/>
    </xf>
    <xf numFmtId="170" fontId="18" fillId="5" borderId="0" xfId="1" applyNumberFormat="1" applyFont="1" applyFill="1" applyBorder="1" applyAlignment="1">
      <alignment horizontal="center" vertical="center" wrapText="1"/>
    </xf>
    <xf numFmtId="38" fontId="18" fillId="0" borderId="0" xfId="0" applyNumberFormat="1" applyFont="1" applyAlignment="1" applyProtection="1">
      <alignment vertical="center"/>
      <protection locked="0"/>
    </xf>
    <xf numFmtId="170" fontId="18" fillId="0" borderId="0" xfId="5" applyNumberFormat="1" applyFont="1" applyBorder="1" applyAlignment="1" applyProtection="1">
      <alignment horizontal="right" vertical="center"/>
      <protection locked="0"/>
    </xf>
    <xf numFmtId="170" fontId="18" fillId="0" borderId="0" xfId="1" applyNumberFormat="1" applyFont="1" applyBorder="1" applyAlignment="1" applyProtection="1">
      <alignment horizontal="right" vertical="center"/>
      <protection locked="0"/>
    </xf>
    <xf numFmtId="171" fontId="17" fillId="0" borderId="0" xfId="12" applyNumberFormat="1" applyFont="1" applyAlignment="1">
      <alignment horizontal="center"/>
    </xf>
    <xf numFmtId="38" fontId="31" fillId="0" borderId="0" xfId="0" applyNumberFormat="1" applyFont="1" applyAlignment="1">
      <alignment horizontal="right"/>
    </xf>
    <xf numFmtId="38" fontId="31" fillId="0" borderId="0" xfId="0" applyNumberFormat="1" applyFont="1" applyProtection="1">
      <protection locked="0"/>
    </xf>
    <xf numFmtId="38" fontId="31" fillId="0" borderId="0" xfId="0" applyNumberFormat="1" applyFont="1" applyAlignment="1" applyProtection="1">
      <alignment horizontal="right"/>
      <protection locked="0"/>
    </xf>
    <xf numFmtId="170" fontId="31" fillId="0" borderId="0" xfId="1" applyNumberFormat="1" applyFont="1" applyBorder="1" applyAlignment="1" applyProtection="1">
      <alignment horizontal="right"/>
      <protection locked="0"/>
    </xf>
    <xf numFmtId="37" fontId="31" fillId="0" borderId="0" xfId="0" applyFont="1" applyAlignment="1" applyProtection="1">
      <alignment horizontal="right"/>
      <protection locked="0"/>
    </xf>
    <xf numFmtId="37" fontId="31" fillId="0" borderId="0" xfId="0" applyFont="1" applyAlignment="1">
      <alignment horizontal="right"/>
    </xf>
    <xf numFmtId="0" fontId="18" fillId="0" borderId="0" xfId="1" applyNumberFormat="1" applyFont="1" applyFill="1" applyBorder="1" applyAlignment="1" applyProtection="1">
      <alignment horizontal="center" vertical="center"/>
      <protection locked="0"/>
    </xf>
    <xf numFmtId="170" fontId="31" fillId="0" borderId="0" xfId="1" applyNumberFormat="1" applyFont="1" applyBorder="1" applyAlignment="1">
      <alignment horizontal="center" vertical="center" wrapText="1"/>
    </xf>
    <xf numFmtId="38" fontId="31" fillId="0" borderId="0" xfId="0" applyNumberFormat="1" applyFont="1" applyAlignment="1">
      <alignment horizontal="right" vertical="center"/>
    </xf>
    <xf numFmtId="170" fontId="31" fillId="0" borderId="0" xfId="1" applyNumberFormat="1" applyFont="1" applyBorder="1" applyAlignment="1" applyProtection="1">
      <alignment horizontal="right" vertical="center"/>
      <protection locked="0"/>
    </xf>
    <xf numFmtId="37" fontId="31" fillId="0" borderId="0" xfId="0" applyFont="1" applyAlignment="1" applyProtection="1">
      <alignment horizontal="right" vertical="center"/>
      <protection locked="0"/>
    </xf>
    <xf numFmtId="14" fontId="21" fillId="0" borderId="29" xfId="11" applyNumberFormat="1" applyFont="1" applyBorder="1" applyAlignment="1" applyProtection="1">
      <alignment horizontal="center"/>
      <protection locked="0"/>
    </xf>
    <xf numFmtId="14" fontId="21" fillId="0" borderId="31" xfId="0" applyNumberFormat="1" applyFont="1" applyBorder="1" applyAlignment="1">
      <alignment horizontal="center"/>
    </xf>
    <xf numFmtId="37" fontId="4" fillId="4" borderId="19" xfId="0" applyFont="1" applyFill="1" applyBorder="1" applyAlignment="1">
      <alignment horizontal="center"/>
    </xf>
    <xf numFmtId="37" fontId="13" fillId="4" borderId="39" xfId="0" applyFont="1" applyFill="1" applyBorder="1" applyAlignment="1">
      <alignment horizontal="center"/>
    </xf>
    <xf numFmtId="37" fontId="4" fillId="3" borderId="14" xfId="0" applyFont="1" applyFill="1" applyBorder="1" applyAlignment="1">
      <alignment horizontal="center"/>
    </xf>
    <xf numFmtId="39" fontId="4" fillId="3" borderId="20" xfId="0" applyNumberFormat="1" applyFont="1" applyFill="1" applyBorder="1" applyAlignment="1">
      <alignment horizontal="center"/>
    </xf>
    <xf numFmtId="37" fontId="4" fillId="4" borderId="21" xfId="0" quotePrefix="1" applyFont="1" applyFill="1" applyBorder="1" applyAlignment="1">
      <alignment horizontal="center"/>
    </xf>
    <xf numFmtId="37" fontId="4" fillId="4" borderId="6" xfId="0" quotePrefix="1" applyFont="1" applyFill="1" applyBorder="1" applyAlignment="1">
      <alignment horizontal="center"/>
    </xf>
    <xf numFmtId="38" fontId="18" fillId="0" borderId="29" xfId="0" applyNumberFormat="1" applyFont="1" applyBorder="1" applyAlignment="1" applyProtection="1">
      <alignment horizontal="right"/>
      <protection locked="0"/>
    </xf>
    <xf numFmtId="38" fontId="31" fillId="5" borderId="29" xfId="0" applyNumberFormat="1" applyFont="1" applyFill="1" applyBorder="1" applyProtection="1">
      <protection locked="0"/>
    </xf>
    <xf numFmtId="38" fontId="31" fillId="0" borderId="31" xfId="0" applyNumberFormat="1" applyFont="1" applyBorder="1" applyAlignment="1">
      <alignment horizontal="right"/>
    </xf>
    <xf numFmtId="38" fontId="31" fillId="0" borderId="29" xfId="0" applyNumberFormat="1" applyFont="1" applyBorder="1" applyProtection="1">
      <protection locked="0"/>
    </xf>
    <xf numFmtId="170" fontId="31" fillId="0" borderId="31" xfId="1" applyNumberFormat="1" applyFont="1" applyBorder="1" applyAlignment="1">
      <alignment horizontal="right"/>
    </xf>
    <xf numFmtId="37" fontId="31" fillId="0" borderId="31" xfId="0" applyFont="1" applyBorder="1" applyAlignment="1" applyProtection="1">
      <alignment horizontal="right"/>
      <protection locked="0"/>
    </xf>
    <xf numFmtId="170" fontId="31" fillId="0" borderId="31" xfId="5" applyNumberFormat="1" applyFont="1" applyBorder="1" applyAlignment="1" applyProtection="1">
      <alignment horizontal="right"/>
      <protection locked="0"/>
    </xf>
    <xf numFmtId="37" fontId="31" fillId="0" borderId="31" xfId="0" applyFont="1" applyBorder="1" applyAlignment="1">
      <alignment horizontal="right"/>
    </xf>
    <xf numFmtId="169" fontId="18" fillId="0" borderId="31" xfId="1" applyNumberFormat="1" applyFont="1" applyBorder="1" applyAlignment="1" applyProtection="1">
      <alignment horizontal="right" vertical="center"/>
      <protection locked="0"/>
    </xf>
    <xf numFmtId="165" fontId="18" fillId="0" borderId="31" xfId="0" applyNumberFormat="1" applyFont="1" applyBorder="1" applyProtection="1">
      <protection locked="0"/>
    </xf>
    <xf numFmtId="165" fontId="18" fillId="0" borderId="31" xfId="0" applyNumberFormat="1" applyFont="1" applyBorder="1"/>
    <xf numFmtId="14" fontId="18" fillId="0" borderId="29" xfId="2" applyNumberFormat="1" applyFont="1" applyBorder="1" applyAlignment="1" applyProtection="1">
      <alignment horizontal="center"/>
      <protection locked="0"/>
    </xf>
    <xf numFmtId="169" fontId="18" fillId="5" borderId="31" xfId="0" applyNumberFormat="1" applyFont="1" applyFill="1" applyBorder="1"/>
    <xf numFmtId="165" fontId="18" fillId="0" borderId="31" xfId="0" applyNumberFormat="1" applyFont="1" applyBorder="1" applyAlignment="1">
      <alignment horizontal="right"/>
    </xf>
    <xf numFmtId="164" fontId="18" fillId="0" borderId="31" xfId="0" applyNumberFormat="1" applyFont="1" applyBorder="1" applyAlignment="1" applyProtection="1">
      <alignment horizontal="right"/>
      <protection locked="0"/>
    </xf>
    <xf numFmtId="169" fontId="18" fillId="0" borderId="31" xfId="4" applyNumberFormat="1" applyFont="1" applyBorder="1" applyAlignment="1" applyProtection="1">
      <alignment horizontal="right"/>
      <protection locked="0"/>
    </xf>
    <xf numFmtId="164" fontId="18" fillId="0" borderId="31" xfId="0" applyNumberFormat="1" applyFont="1" applyBorder="1" applyAlignment="1">
      <alignment horizontal="right"/>
    </xf>
    <xf numFmtId="0" fontId="31" fillId="0" borderId="31" xfId="10" applyNumberFormat="1" applyFont="1" applyFill="1" applyBorder="1" applyAlignment="1" applyProtection="1">
      <alignment horizontal="center" vertical="center"/>
      <protection locked="0"/>
    </xf>
    <xf numFmtId="14" fontId="31" fillId="0" borderId="31" xfId="3" applyNumberFormat="1" applyFont="1" applyBorder="1" applyAlignment="1" applyProtection="1">
      <alignment horizontal="center"/>
      <protection locked="0"/>
    </xf>
    <xf numFmtId="0" fontId="35" fillId="0" borderId="31" xfId="10" applyNumberFormat="1" applyFont="1" applyFill="1" applyBorder="1" applyAlignment="1" applyProtection="1">
      <alignment horizontal="center" vertical="center"/>
      <protection locked="0"/>
    </xf>
    <xf numFmtId="0" fontId="31" fillId="0" borderId="31" xfId="10" applyNumberFormat="1" applyFont="1" applyFill="1" applyBorder="1" applyAlignment="1" applyProtection="1">
      <alignment horizontal="center"/>
      <protection locked="0"/>
    </xf>
    <xf numFmtId="170" fontId="31" fillId="5" borderId="31" xfId="1" applyNumberFormat="1" applyFont="1" applyFill="1" applyBorder="1" applyAlignment="1">
      <alignment horizontal="right"/>
    </xf>
    <xf numFmtId="37" fontId="31" fillId="5" borderId="31" xfId="0" applyFont="1" applyFill="1" applyBorder="1" applyAlignment="1" applyProtection="1">
      <alignment horizontal="right"/>
      <protection locked="0"/>
    </xf>
    <xf numFmtId="49" fontId="18" fillId="0" borderId="31" xfId="0" applyNumberFormat="1" applyFont="1" applyBorder="1" applyAlignment="1">
      <alignment horizontal="left" wrapText="1"/>
    </xf>
    <xf numFmtId="170" fontId="18" fillId="0" borderId="31" xfId="1" applyNumberFormat="1" applyFont="1" applyFill="1" applyBorder="1" applyAlignment="1">
      <alignment horizontal="right"/>
    </xf>
    <xf numFmtId="37" fontId="27" fillId="0" borderId="0" xfId="0" applyFont="1"/>
    <xf numFmtId="0" fontId="31" fillId="5" borderId="31" xfId="0" applyNumberFormat="1" applyFont="1" applyFill="1" applyBorder="1" applyAlignment="1">
      <alignment horizontal="center"/>
    </xf>
    <xf numFmtId="49" fontId="31" fillId="5" borderId="31" xfId="0" applyNumberFormat="1" applyFont="1" applyFill="1" applyBorder="1" applyAlignment="1">
      <alignment horizontal="center"/>
    </xf>
    <xf numFmtId="37" fontId="31" fillId="5" borderId="29" xfId="0" applyFont="1" applyFill="1" applyBorder="1"/>
    <xf numFmtId="38" fontId="31" fillId="5" borderId="31" xfId="0" applyNumberFormat="1" applyFont="1" applyFill="1" applyBorder="1" applyAlignment="1">
      <alignment horizontal="right"/>
    </xf>
    <xf numFmtId="14" fontId="31" fillId="5" borderId="31" xfId="0" applyNumberFormat="1" applyFont="1" applyFill="1" applyBorder="1" applyAlignment="1" applyProtection="1">
      <alignment horizontal="center"/>
      <protection locked="0"/>
    </xf>
    <xf numFmtId="38" fontId="31" fillId="5" borderId="31" xfId="0" applyNumberFormat="1" applyFont="1" applyFill="1" applyBorder="1" applyProtection="1">
      <protection locked="0"/>
    </xf>
    <xf numFmtId="38" fontId="31" fillId="5" borderId="31" xfId="0" applyNumberFormat="1" applyFont="1" applyFill="1" applyBorder="1" applyAlignment="1" applyProtection="1">
      <alignment horizontal="right"/>
      <protection locked="0"/>
    </xf>
    <xf numFmtId="37" fontId="31" fillId="5" borderId="31" xfId="0" applyFont="1" applyFill="1" applyBorder="1" applyAlignment="1">
      <alignment horizontal="right"/>
    </xf>
    <xf numFmtId="38" fontId="31" fillId="0" borderId="31" xfId="0" applyNumberFormat="1" applyFont="1" applyBorder="1" applyProtection="1">
      <protection locked="0"/>
    </xf>
    <xf numFmtId="37" fontId="28" fillId="0" borderId="31" xfId="0" applyFont="1" applyBorder="1" applyAlignment="1">
      <alignment horizontal="center"/>
    </xf>
    <xf numFmtId="0" fontId="24" fillId="0" borderId="31" xfId="1" applyNumberFormat="1" applyFont="1" applyFill="1" applyBorder="1" applyAlignment="1" applyProtection="1">
      <alignment horizontal="center" vertical="center"/>
      <protection locked="0"/>
    </xf>
    <xf numFmtId="49" fontId="24" fillId="0" borderId="31" xfId="11" applyNumberFormat="1" applyFont="1" applyBorder="1" applyAlignment="1" applyProtection="1">
      <alignment horizontal="center" vertical="center"/>
      <protection locked="0"/>
    </xf>
    <xf numFmtId="38" fontId="24" fillId="0" borderId="31" xfId="11" applyNumberFormat="1" applyFont="1" applyBorder="1" applyAlignment="1" applyProtection="1">
      <alignment horizontal="right" vertical="center"/>
      <protection locked="0"/>
    </xf>
    <xf numFmtId="171" fontId="24" fillId="0" borderId="31" xfId="11" applyNumberFormat="1" applyFont="1" applyBorder="1" applyAlignment="1" applyProtection="1">
      <alignment horizontal="center" vertical="center" wrapText="1"/>
      <protection locked="0"/>
    </xf>
    <xf numFmtId="38" fontId="24" fillId="5" borderId="29" xfId="0" applyNumberFormat="1" applyFont="1" applyFill="1" applyBorder="1" applyProtection="1">
      <protection locked="0"/>
    </xf>
    <xf numFmtId="38" fontId="24" fillId="0" borderId="31" xfId="0" applyNumberFormat="1" applyFont="1" applyBorder="1" applyAlignment="1">
      <alignment horizontal="right"/>
    </xf>
    <xf numFmtId="14" fontId="24" fillId="0" borderId="31" xfId="2" applyNumberFormat="1" applyFont="1" applyBorder="1" applyAlignment="1" applyProtection="1">
      <alignment horizontal="center"/>
      <protection locked="0"/>
    </xf>
    <xf numFmtId="0" fontId="31" fillId="0" borderId="29" xfId="10" applyNumberFormat="1" applyFont="1" applyBorder="1" applyAlignment="1" applyProtection="1">
      <alignment horizontal="center"/>
      <protection locked="0"/>
    </xf>
    <xf numFmtId="49" fontId="31" fillId="0" borderId="29" xfId="11" applyNumberFormat="1" applyFont="1" applyBorder="1" applyAlignment="1" applyProtection="1">
      <alignment horizontal="center"/>
      <protection locked="0"/>
    </xf>
    <xf numFmtId="37" fontId="41" fillId="0" borderId="29" xfId="13" applyFont="1" applyBorder="1" applyAlignment="1">
      <alignment horizontal="center" vertical="center"/>
    </xf>
    <xf numFmtId="37" fontId="32" fillId="0" borderId="0" xfId="13" applyFont="1" applyAlignment="1">
      <alignment vertical="center"/>
    </xf>
    <xf numFmtId="37" fontId="4" fillId="0" borderId="31" xfId="13" applyFont="1" applyBorder="1" applyAlignment="1">
      <alignment horizontal="center" vertical="center"/>
    </xf>
    <xf numFmtId="0" fontId="17" fillId="0" borderId="29" xfId="14" applyNumberFormat="1" applyFont="1" applyFill="1" applyBorder="1" applyAlignment="1" applyProtection="1">
      <alignment horizontal="center" vertical="center"/>
      <protection locked="0"/>
    </xf>
    <xf numFmtId="49" fontId="17" fillId="0" borderId="29" xfId="13" applyNumberFormat="1" applyFont="1" applyBorder="1" applyAlignment="1" applyProtection="1">
      <alignment horizontal="center" vertical="center"/>
      <protection locked="0"/>
    </xf>
    <xf numFmtId="38" fontId="17" fillId="0" borderId="29" xfId="13" applyNumberFormat="1" applyFont="1" applyBorder="1" applyAlignment="1" applyProtection="1">
      <alignment vertical="center"/>
      <protection locked="0"/>
    </xf>
    <xf numFmtId="38" fontId="21" fillId="0" borderId="31" xfId="13" applyNumberFormat="1" applyFont="1" applyBorder="1" applyAlignment="1">
      <alignment horizontal="right" vertical="center"/>
    </xf>
    <xf numFmtId="170" fontId="21" fillId="0" borderId="31" xfId="14" applyNumberFormat="1" applyFont="1" applyFill="1" applyBorder="1" applyAlignment="1">
      <alignment horizontal="right" vertical="center"/>
    </xf>
    <xf numFmtId="38" fontId="21" fillId="0" borderId="31" xfId="13" applyNumberFormat="1" applyFont="1" applyBorder="1" applyAlignment="1" applyProtection="1">
      <alignment horizontal="right" vertical="center"/>
      <protection locked="0"/>
    </xf>
    <xf numFmtId="38" fontId="17" fillId="0" borderId="29" xfId="13" applyNumberFormat="1" applyFont="1" applyBorder="1" applyAlignment="1" applyProtection="1">
      <alignment horizontal="right" vertical="center"/>
      <protection locked="0"/>
    </xf>
    <xf numFmtId="170" fontId="17" fillId="0" borderId="31" xfId="14" applyNumberFormat="1" applyFont="1" applyFill="1" applyBorder="1" applyAlignment="1" applyProtection="1">
      <alignment horizontal="right" vertical="center"/>
      <protection locked="0"/>
    </xf>
    <xf numFmtId="0" fontId="17" fillId="0" borderId="31" xfId="14" applyNumberFormat="1" applyFont="1" applyFill="1" applyBorder="1" applyAlignment="1" applyProtection="1">
      <alignment horizontal="center" vertical="center"/>
      <protection locked="0"/>
    </xf>
    <xf numFmtId="38" fontId="17" fillId="0" borderId="31" xfId="13" applyNumberFormat="1" applyFont="1" applyBorder="1" applyAlignment="1" applyProtection="1">
      <alignment vertical="center"/>
      <protection locked="0"/>
    </xf>
    <xf numFmtId="14" fontId="17" fillId="0" borderId="31" xfId="13" applyNumberFormat="1" applyFont="1" applyBorder="1" applyAlignment="1" applyProtection="1">
      <alignment horizontal="center" vertical="center"/>
      <protection locked="0"/>
    </xf>
    <xf numFmtId="49" fontId="17" fillId="0" borderId="31" xfId="13" applyNumberFormat="1" applyFont="1" applyBorder="1" applyAlignment="1" applyProtection="1">
      <alignment horizontal="center" vertical="center"/>
      <protection locked="0"/>
    </xf>
    <xf numFmtId="49" fontId="17" fillId="0" borderId="35" xfId="13" applyNumberFormat="1" applyFont="1" applyBorder="1" applyAlignment="1" applyProtection="1">
      <alignment horizontal="center" vertical="center"/>
      <protection locked="0"/>
    </xf>
    <xf numFmtId="170" fontId="21" fillId="0" borderId="31" xfId="14" applyNumberFormat="1" applyFont="1" applyFill="1" applyBorder="1" applyAlignment="1" applyProtection="1">
      <alignment horizontal="center" vertical="center" wrapText="1"/>
    </xf>
    <xf numFmtId="170" fontId="17" fillId="0" borderId="31" xfId="14" applyNumberFormat="1" applyFont="1" applyFill="1" applyBorder="1" applyAlignment="1" applyProtection="1">
      <alignment vertical="center"/>
      <protection locked="0"/>
    </xf>
    <xf numFmtId="38" fontId="17" fillId="0" borderId="31" xfId="13" applyNumberFormat="1" applyFont="1" applyBorder="1" applyAlignment="1" applyProtection="1">
      <alignment horizontal="right" vertical="center"/>
      <protection locked="0"/>
    </xf>
    <xf numFmtId="170" fontId="17" fillId="0" borderId="29" xfId="14" applyNumberFormat="1" applyFont="1" applyFill="1" applyBorder="1" applyAlignment="1" applyProtection="1">
      <alignment horizontal="right" vertical="center"/>
      <protection locked="0"/>
    </xf>
    <xf numFmtId="170" fontId="17" fillId="0" borderId="31" xfId="14" applyNumberFormat="1" applyFont="1" applyFill="1" applyBorder="1" applyAlignment="1">
      <alignment horizontal="right" vertical="center"/>
    </xf>
    <xf numFmtId="38" fontId="17" fillId="0" borderId="31" xfId="13" applyNumberFormat="1" applyFont="1" applyBorder="1" applyAlignment="1">
      <alignment horizontal="right" vertical="center"/>
    </xf>
    <xf numFmtId="37" fontId="28" fillId="0" borderId="31" xfId="13" applyFont="1" applyBorder="1" applyAlignment="1">
      <alignment horizontal="center" vertical="center"/>
    </xf>
    <xf numFmtId="37" fontId="33" fillId="0" borderId="0" xfId="13" applyFont="1" applyAlignment="1">
      <alignment vertical="center"/>
    </xf>
    <xf numFmtId="170" fontId="17" fillId="0" borderId="29" xfId="14" applyNumberFormat="1" applyFont="1" applyFill="1" applyBorder="1" applyAlignment="1" applyProtection="1">
      <alignment vertical="center"/>
      <protection locked="0"/>
    </xf>
    <xf numFmtId="37" fontId="31" fillId="0" borderId="29" xfId="13" applyFont="1" applyBorder="1" applyAlignment="1">
      <alignment horizontal="center"/>
    </xf>
    <xf numFmtId="0" fontId="17" fillId="0" borderId="32" xfId="14" applyNumberFormat="1" applyFont="1" applyFill="1" applyBorder="1" applyAlignment="1" applyProtection="1">
      <alignment horizontal="center" vertical="center"/>
      <protection locked="0"/>
    </xf>
    <xf numFmtId="49" fontId="17" fillId="0" borderId="32" xfId="13" applyNumberFormat="1" applyFont="1" applyBorder="1" applyAlignment="1" applyProtection="1">
      <alignment horizontal="center" vertical="center"/>
      <protection locked="0"/>
    </xf>
    <xf numFmtId="38" fontId="17" fillId="0" borderId="32" xfId="13" applyNumberFormat="1" applyFont="1" applyBorder="1" applyAlignment="1" applyProtection="1">
      <alignment vertical="center"/>
      <protection locked="0"/>
    </xf>
    <xf numFmtId="37" fontId="17" fillId="0" borderId="31" xfId="13" applyFont="1" applyBorder="1" applyAlignment="1" applyProtection="1">
      <alignment horizontal="right" vertical="center"/>
      <protection locked="0"/>
    </xf>
    <xf numFmtId="37" fontId="17" fillId="0" borderId="31" xfId="13" applyFont="1" applyBorder="1" applyAlignment="1">
      <alignment horizontal="right" vertical="center"/>
    </xf>
    <xf numFmtId="0" fontId="31" fillId="0" borderId="29" xfId="13" applyNumberFormat="1" applyFont="1" applyBorder="1" applyAlignment="1" applyProtection="1">
      <alignment horizontal="center" wrapText="1"/>
      <protection locked="0"/>
    </xf>
    <xf numFmtId="49" fontId="31" fillId="0" borderId="29" xfId="13" applyNumberFormat="1" applyFont="1" applyBorder="1" applyAlignment="1" applyProtection="1">
      <alignment horizontal="center" wrapText="1"/>
      <protection locked="0"/>
    </xf>
    <xf numFmtId="170" fontId="31" fillId="0" borderId="29" xfId="14" applyNumberFormat="1" applyFont="1" applyFill="1" applyBorder="1" applyAlignment="1" applyProtection="1">
      <alignment horizontal="right"/>
      <protection locked="0"/>
    </xf>
    <xf numFmtId="14" fontId="31" fillId="0" borderId="31" xfId="14" applyNumberFormat="1" applyFont="1" applyFill="1" applyBorder="1" applyAlignment="1" applyProtection="1">
      <alignment horizontal="center" wrapText="1"/>
    </xf>
    <xf numFmtId="38" fontId="31" fillId="0" borderId="31" xfId="13" applyNumberFormat="1" applyFont="1" applyBorder="1" applyAlignment="1">
      <alignment horizontal="right"/>
    </xf>
    <xf numFmtId="170" fontId="31" fillId="0" borderId="31" xfId="14" applyNumberFormat="1" applyFont="1" applyFill="1" applyBorder="1" applyAlignment="1">
      <alignment horizontal="right"/>
    </xf>
    <xf numFmtId="38" fontId="31" fillId="0" borderId="31" xfId="13" applyNumberFormat="1" applyFont="1" applyBorder="1" applyAlignment="1" applyProtection="1">
      <alignment horizontal="right"/>
      <protection locked="0"/>
    </xf>
    <xf numFmtId="37" fontId="31" fillId="0" borderId="31" xfId="13" applyFont="1" applyBorder="1" applyAlignment="1" applyProtection="1">
      <alignment horizontal="right"/>
      <protection locked="0"/>
    </xf>
    <xf numFmtId="37" fontId="31" fillId="0" borderId="31" xfId="13" applyFont="1" applyBorder="1" applyAlignment="1">
      <alignment horizontal="right"/>
    </xf>
    <xf numFmtId="37" fontId="30" fillId="0" borderId="0" xfId="13" applyFont="1" applyAlignment="1">
      <alignment vertical="center"/>
    </xf>
    <xf numFmtId="37" fontId="27" fillId="0" borderId="0" xfId="13" applyFont="1" applyAlignment="1">
      <alignment vertical="center"/>
    </xf>
    <xf numFmtId="49" fontId="18" fillId="0" borderId="29" xfId="13" applyNumberFormat="1" applyFont="1" applyBorder="1" applyAlignment="1" applyProtection="1">
      <alignment horizontal="left" wrapText="1"/>
      <protection locked="0"/>
    </xf>
    <xf numFmtId="49" fontId="18" fillId="0" borderId="29" xfId="13" applyNumberFormat="1" applyFont="1" applyBorder="1" applyAlignment="1" applyProtection="1">
      <alignment horizontal="center"/>
      <protection locked="0"/>
    </xf>
    <xf numFmtId="49" fontId="18" fillId="0" borderId="29" xfId="0" applyNumberFormat="1" applyFont="1" applyBorder="1" applyAlignment="1">
      <alignment horizontal="left"/>
    </xf>
    <xf numFmtId="0" fontId="31" fillId="5" borderId="29" xfId="0" applyNumberFormat="1" applyFont="1" applyFill="1" applyBorder="1" applyAlignment="1">
      <alignment horizontal="center"/>
    </xf>
    <xf numFmtId="0" fontId="31" fillId="0" borderId="13" xfId="0" applyNumberFormat="1" applyFont="1" applyBorder="1" applyAlignment="1">
      <alignment horizontal="center"/>
    </xf>
    <xf numFmtId="49" fontId="31" fillId="5" borderId="29" xfId="0" applyNumberFormat="1" applyFont="1" applyFill="1" applyBorder="1" applyAlignment="1">
      <alignment horizontal="center"/>
    </xf>
    <xf numFmtId="38" fontId="31" fillId="5" borderId="29" xfId="0" applyNumberFormat="1" applyFont="1" applyFill="1" applyBorder="1" applyAlignment="1">
      <alignment horizontal="right"/>
    </xf>
    <xf numFmtId="37" fontId="21" fillId="0" borderId="31" xfId="0" applyFont="1" applyBorder="1"/>
    <xf numFmtId="38" fontId="21" fillId="0" borderId="29" xfId="0" applyNumberFormat="1" applyFont="1" applyBorder="1" applyAlignment="1">
      <alignment horizontal="right"/>
    </xf>
    <xf numFmtId="38" fontId="31" fillId="0" borderId="13" xfId="0" applyNumberFormat="1" applyFont="1" applyBorder="1" applyAlignment="1">
      <alignment horizontal="right"/>
    </xf>
    <xf numFmtId="14" fontId="31" fillId="5" borderId="29" xfId="0" applyNumberFormat="1" applyFont="1" applyFill="1" applyBorder="1" applyAlignment="1" applyProtection="1">
      <alignment horizontal="center"/>
      <protection locked="0"/>
    </xf>
    <xf numFmtId="38" fontId="34" fillId="5" borderId="31" xfId="3" applyNumberFormat="1" applyFont="1" applyFill="1" applyBorder="1" applyProtection="1">
      <protection locked="0"/>
    </xf>
    <xf numFmtId="38" fontId="34" fillId="5" borderId="29" xfId="0" applyNumberFormat="1" applyFont="1" applyFill="1" applyBorder="1" applyAlignment="1" applyProtection="1">
      <alignment horizontal="right"/>
      <protection locked="0"/>
    </xf>
    <xf numFmtId="38" fontId="31" fillId="0" borderId="13" xfId="0" applyNumberFormat="1" applyFont="1" applyBorder="1" applyProtection="1">
      <protection locked="0"/>
    </xf>
    <xf numFmtId="38" fontId="31" fillId="0" borderId="13" xfId="0" applyNumberFormat="1" applyFont="1" applyBorder="1" applyAlignment="1" applyProtection="1">
      <alignment horizontal="right"/>
      <protection locked="0"/>
    </xf>
    <xf numFmtId="37" fontId="31" fillId="0" borderId="13" xfId="0" applyFont="1" applyBorder="1" applyAlignment="1">
      <alignment horizontal="right"/>
    </xf>
    <xf numFmtId="49" fontId="6" fillId="0" borderId="29" xfId="3" applyNumberFormat="1" applyFont="1" applyBorder="1" applyAlignment="1" applyProtection="1">
      <alignment horizontal="center"/>
      <protection locked="0"/>
    </xf>
    <xf numFmtId="164" fontId="6" fillId="0" borderId="29" xfId="0" applyNumberFormat="1" applyFont="1" applyBorder="1" applyAlignment="1">
      <alignment horizontal="right"/>
    </xf>
    <xf numFmtId="37" fontId="31" fillId="0" borderId="36" xfId="0" applyFont="1" applyBorder="1"/>
    <xf numFmtId="38" fontId="31" fillId="5" borderId="36" xfId="0" applyNumberFormat="1" applyFont="1" applyFill="1" applyBorder="1" applyProtection="1">
      <protection locked="0"/>
    </xf>
    <xf numFmtId="38" fontId="31" fillId="0" borderId="36" xfId="0" applyNumberFormat="1" applyFont="1" applyBorder="1" applyAlignment="1">
      <alignment horizontal="right"/>
    </xf>
    <xf numFmtId="168" fontId="31" fillId="0" borderId="36" xfId="2" applyNumberFormat="1" applyFont="1" applyBorder="1" applyAlignment="1" applyProtection="1">
      <alignment horizontal="center"/>
      <protection locked="0"/>
    </xf>
    <xf numFmtId="38" fontId="34" fillId="0" borderId="36" xfId="0" applyNumberFormat="1" applyFont="1" applyBorder="1" applyProtection="1">
      <protection locked="0"/>
    </xf>
    <xf numFmtId="49" fontId="31" fillId="0" borderId="11" xfId="0" applyNumberFormat="1" applyFont="1" applyBorder="1" applyAlignment="1">
      <alignment horizontal="center"/>
    </xf>
    <xf numFmtId="38" fontId="31" fillId="0" borderId="19" xfId="0" applyNumberFormat="1" applyFont="1" applyBorder="1" applyAlignment="1">
      <alignment horizontal="right"/>
    </xf>
    <xf numFmtId="37" fontId="21" fillId="0" borderId="14" xfId="0" applyFont="1" applyBorder="1"/>
    <xf numFmtId="37" fontId="21" fillId="0" borderId="13" xfId="0" applyFont="1" applyBorder="1"/>
    <xf numFmtId="14" fontId="21" fillId="0" borderId="13" xfId="0" applyNumberFormat="1" applyFont="1" applyBorder="1" applyAlignment="1">
      <alignment horizontal="center"/>
    </xf>
    <xf numFmtId="38" fontId="21" fillId="0" borderId="14" xfId="0" applyNumberFormat="1" applyFont="1" applyBorder="1" applyProtection="1">
      <protection locked="0"/>
    </xf>
    <xf numFmtId="14" fontId="18" fillId="0" borderId="29" xfId="0" applyNumberFormat="1" applyFont="1" applyBorder="1" applyAlignment="1">
      <alignment horizontal="center"/>
    </xf>
    <xf numFmtId="171" fontId="18" fillId="0" borderId="31" xfId="0" applyNumberFormat="1" applyFont="1" applyBorder="1" applyAlignment="1">
      <alignment horizontal="center"/>
    </xf>
    <xf numFmtId="164" fontId="18" fillId="0" borderId="29" xfId="0" applyNumberFormat="1" applyFont="1" applyBorder="1"/>
    <xf numFmtId="164" fontId="18" fillId="0" borderId="31" xfId="0" applyNumberFormat="1" applyFont="1" applyBorder="1"/>
    <xf numFmtId="14" fontId="18" fillId="0" borderId="31" xfId="0" applyNumberFormat="1" applyFont="1" applyBorder="1" applyAlignment="1">
      <alignment horizontal="center"/>
    </xf>
    <xf numFmtId="165" fontId="18" fillId="0" borderId="29" xfId="0" applyNumberFormat="1" applyFont="1" applyBorder="1" applyProtection="1">
      <protection locked="0"/>
    </xf>
    <xf numFmtId="170" fontId="18" fillId="0" borderId="31" xfId="1" applyNumberFormat="1" applyFont="1" applyFill="1" applyBorder="1" applyAlignment="1" applyProtection="1">
      <alignment horizontal="right"/>
      <protection locked="0"/>
    </xf>
    <xf numFmtId="169" fontId="31" fillId="5" borderId="31" xfId="0" applyNumberFormat="1" applyFont="1" applyFill="1" applyBorder="1" applyAlignment="1">
      <alignment horizontal="right"/>
    </xf>
    <xf numFmtId="169" fontId="31" fillId="0" borderId="31" xfId="1" applyNumberFormat="1" applyFont="1" applyBorder="1" applyAlignment="1">
      <alignment horizontal="right"/>
    </xf>
    <xf numFmtId="169" fontId="31" fillId="5" borderId="31" xfId="0" applyNumberFormat="1" applyFont="1" applyFill="1" applyBorder="1" applyProtection="1">
      <protection locked="0"/>
    </xf>
    <xf numFmtId="169" fontId="31" fillId="5" borderId="31" xfId="0" applyNumberFormat="1" applyFont="1" applyFill="1" applyBorder="1" applyAlignment="1" applyProtection="1">
      <alignment horizontal="right"/>
      <protection locked="0"/>
    </xf>
    <xf numFmtId="170" fontId="18" fillId="0" borderId="31" xfId="0" applyNumberFormat="1" applyFont="1" applyBorder="1"/>
    <xf numFmtId="170" fontId="18" fillId="0" borderId="31" xfId="0" applyNumberFormat="1" applyFont="1" applyBorder="1" applyAlignment="1">
      <alignment horizontal="right"/>
    </xf>
    <xf numFmtId="170" fontId="18" fillId="0" borderId="31" xfId="0" applyNumberFormat="1" applyFont="1" applyBorder="1" applyAlignment="1" applyProtection="1">
      <alignment horizontal="right"/>
      <protection locked="0"/>
    </xf>
    <xf numFmtId="170" fontId="18" fillId="0" borderId="31" xfId="0" applyNumberFormat="1" applyFont="1" applyBorder="1" applyProtection="1">
      <protection locked="0"/>
    </xf>
    <xf numFmtId="170" fontId="18" fillId="0" borderId="31" xfId="4" applyNumberFormat="1" applyFont="1" applyFill="1" applyBorder="1" applyAlignment="1" applyProtection="1">
      <alignment horizontal="right"/>
      <protection locked="0"/>
    </xf>
    <xf numFmtId="14" fontId="31" fillId="0" borderId="29" xfId="11" applyNumberFormat="1" applyFont="1" applyBorder="1" applyAlignment="1" applyProtection="1">
      <alignment horizontal="center"/>
      <protection locked="0"/>
    </xf>
    <xf numFmtId="169" fontId="31" fillId="0" borderId="31" xfId="1" applyNumberFormat="1" applyFont="1" applyBorder="1" applyAlignment="1" applyProtection="1">
      <alignment horizontal="right" vertical="center"/>
      <protection locked="0"/>
    </xf>
    <xf numFmtId="165" fontId="31" fillId="0" borderId="31" xfId="0" applyNumberFormat="1" applyFont="1" applyBorder="1" applyProtection="1">
      <protection locked="0"/>
    </xf>
    <xf numFmtId="165" fontId="31" fillId="0" borderId="31" xfId="0" applyNumberFormat="1" applyFont="1" applyBorder="1"/>
    <xf numFmtId="14" fontId="31" fillId="0" borderId="29" xfId="2" applyNumberFormat="1" applyFont="1" applyBorder="1" applyAlignment="1" applyProtection="1">
      <alignment horizontal="center"/>
      <protection locked="0"/>
    </xf>
    <xf numFmtId="169" fontId="31" fillId="5" borderId="31" xfId="0" applyNumberFormat="1" applyFont="1" applyFill="1" applyBorder="1"/>
    <xf numFmtId="165" fontId="31" fillId="0" borderId="31" xfId="0" applyNumberFormat="1" applyFont="1" applyBorder="1" applyAlignment="1">
      <alignment horizontal="right"/>
    </xf>
    <xf numFmtId="164" fontId="31" fillId="0" borderId="31" xfId="0" applyNumberFormat="1" applyFont="1" applyBorder="1" applyAlignment="1" applyProtection="1">
      <alignment horizontal="right"/>
      <protection locked="0"/>
    </xf>
    <xf numFmtId="169" fontId="31" fillId="0" borderId="31" xfId="4" applyNumberFormat="1" applyFont="1" applyBorder="1" applyAlignment="1" applyProtection="1">
      <alignment horizontal="right"/>
      <protection locked="0"/>
    </xf>
    <xf numFmtId="164" fontId="31" fillId="0" borderId="31" xfId="0" applyNumberFormat="1" applyFont="1" applyBorder="1" applyAlignment="1">
      <alignment horizontal="right"/>
    </xf>
    <xf numFmtId="49" fontId="18" fillId="0" borderId="31" xfId="11" applyNumberFormat="1" applyFont="1" applyBorder="1" applyAlignment="1" applyProtection="1">
      <alignment wrapText="1"/>
      <protection locked="0"/>
    </xf>
    <xf numFmtId="37" fontId="42" fillId="0" borderId="36" xfId="0" applyFont="1" applyBorder="1"/>
    <xf numFmtId="37" fontId="42" fillId="0" borderId="0" xfId="0" applyFont="1"/>
    <xf numFmtId="37" fontId="28" fillId="5" borderId="31" xfId="13" applyFont="1" applyFill="1" applyBorder="1" applyAlignment="1">
      <alignment horizontal="center" vertical="center"/>
    </xf>
    <xf numFmtId="37" fontId="30" fillId="5" borderId="0" xfId="13" applyFont="1" applyFill="1" applyAlignment="1">
      <alignment vertical="center"/>
    </xf>
    <xf numFmtId="37" fontId="27" fillId="5" borderId="0" xfId="13" applyFont="1" applyFill="1" applyAlignment="1">
      <alignment vertical="center"/>
    </xf>
    <xf numFmtId="37" fontId="42" fillId="0" borderId="36" xfId="0" applyFont="1" applyBorder="1" applyAlignment="1">
      <alignment horizontal="center"/>
    </xf>
    <xf numFmtId="37" fontId="9" fillId="0" borderId="44" xfId="13" applyFont="1" applyBorder="1" applyAlignment="1">
      <alignment vertical="center"/>
    </xf>
    <xf numFmtId="0" fontId="31" fillId="5" borderId="13" xfId="0" applyNumberFormat="1" applyFont="1" applyFill="1" applyBorder="1" applyAlignment="1">
      <alignment horizontal="center"/>
    </xf>
    <xf numFmtId="49" fontId="31" fillId="5" borderId="13" xfId="0" applyNumberFormat="1" applyFont="1" applyFill="1" applyBorder="1" applyAlignment="1">
      <alignment horizontal="center"/>
    </xf>
    <xf numFmtId="37" fontId="31" fillId="5" borderId="14" xfId="0" applyFont="1" applyFill="1" applyBorder="1"/>
    <xf numFmtId="38" fontId="31" fillId="5" borderId="14" xfId="0" applyNumberFormat="1" applyFont="1" applyFill="1" applyBorder="1" applyProtection="1">
      <protection locked="0"/>
    </xf>
    <xf numFmtId="38" fontId="31" fillId="5" borderId="13" xfId="0" applyNumberFormat="1" applyFont="1" applyFill="1" applyBorder="1" applyAlignment="1">
      <alignment horizontal="right"/>
    </xf>
    <xf numFmtId="168" fontId="31" fillId="5" borderId="13" xfId="3" applyNumberFormat="1" applyFont="1" applyFill="1" applyBorder="1" applyAlignment="1" applyProtection="1">
      <alignment horizontal="center"/>
      <protection locked="0"/>
    </xf>
    <xf numFmtId="38" fontId="34" fillId="5" borderId="14" xfId="0" applyNumberFormat="1" applyFont="1" applyFill="1" applyBorder="1" applyProtection="1">
      <protection locked="0"/>
    </xf>
    <xf numFmtId="170" fontId="31" fillId="5" borderId="13" xfId="1" applyNumberFormat="1" applyFont="1" applyFill="1" applyBorder="1" applyAlignment="1">
      <alignment horizontal="right"/>
    </xf>
    <xf numFmtId="38" fontId="31" fillId="5" borderId="13" xfId="0" applyNumberFormat="1" applyFont="1" applyFill="1" applyBorder="1" applyProtection="1">
      <protection locked="0"/>
    </xf>
    <xf numFmtId="38" fontId="31" fillId="5" borderId="13" xfId="0" applyNumberFormat="1" applyFont="1" applyFill="1" applyBorder="1" applyAlignment="1" applyProtection="1">
      <alignment horizontal="right"/>
      <protection locked="0"/>
    </xf>
    <xf numFmtId="37" fontId="31" fillId="5" borderId="13" xfId="0" applyFont="1" applyFill="1" applyBorder="1" applyAlignment="1" applyProtection="1">
      <alignment horizontal="right"/>
      <protection locked="0"/>
    </xf>
    <xf numFmtId="37" fontId="31" fillId="5" borderId="13" xfId="0" applyFont="1" applyFill="1" applyBorder="1" applyAlignment="1">
      <alignment horizontal="right"/>
    </xf>
    <xf numFmtId="37" fontId="18" fillId="5" borderId="29" xfId="13" applyFont="1" applyFill="1" applyBorder="1" applyAlignment="1">
      <alignment wrapText="1"/>
    </xf>
    <xf numFmtId="37" fontId="4" fillId="5" borderId="31" xfId="13" applyFont="1" applyFill="1" applyBorder="1" applyAlignment="1">
      <alignment horizontal="center" vertical="center"/>
    </xf>
    <xf numFmtId="0" fontId="17" fillId="5" borderId="29" xfId="14" applyNumberFormat="1" applyFont="1" applyFill="1" applyBorder="1" applyAlignment="1" applyProtection="1">
      <alignment horizontal="center" vertical="center"/>
      <protection locked="0"/>
    </xf>
    <xf numFmtId="49" fontId="17" fillId="5" borderId="29" xfId="13" applyNumberFormat="1" applyFont="1" applyFill="1" applyBorder="1" applyAlignment="1" applyProtection="1">
      <alignment horizontal="center" vertical="center" wrapText="1"/>
      <protection locked="0"/>
    </xf>
    <xf numFmtId="170" fontId="17" fillId="5" borderId="29" xfId="14" applyNumberFormat="1" applyFont="1" applyFill="1" applyBorder="1" applyAlignment="1" applyProtection="1">
      <alignment horizontal="right" vertical="center"/>
      <protection locked="0"/>
    </xf>
    <xf numFmtId="38" fontId="17" fillId="5" borderId="29" xfId="12" applyNumberFormat="1" applyFont="1" applyFill="1" applyBorder="1" applyAlignment="1">
      <alignment vertical="center"/>
    </xf>
    <xf numFmtId="14" fontId="17" fillId="5" borderId="29" xfId="14" applyNumberFormat="1" applyFont="1" applyFill="1" applyBorder="1" applyAlignment="1" applyProtection="1">
      <alignment horizontal="center" vertical="center" wrapText="1"/>
    </xf>
    <xf numFmtId="170" fontId="17" fillId="5" borderId="31" xfId="14" applyNumberFormat="1" applyFont="1" applyFill="1" applyBorder="1" applyAlignment="1" applyProtection="1">
      <alignment horizontal="center" vertical="center" wrapText="1"/>
    </xf>
    <xf numFmtId="170" fontId="17" fillId="5" borderId="31" xfId="14" applyNumberFormat="1" applyFont="1" applyFill="1" applyBorder="1" applyAlignment="1">
      <alignment horizontal="right" vertical="center"/>
    </xf>
    <xf numFmtId="38" fontId="17" fillId="5" borderId="31" xfId="13" applyNumberFormat="1" applyFont="1" applyFill="1" applyBorder="1" applyAlignment="1">
      <alignment horizontal="right" vertical="center"/>
    </xf>
    <xf numFmtId="38" fontId="17" fillId="5" borderId="31" xfId="13" applyNumberFormat="1" applyFont="1" applyFill="1" applyBorder="1" applyAlignment="1" applyProtection="1">
      <alignment horizontal="right" vertical="center"/>
      <protection locked="0"/>
    </xf>
    <xf numFmtId="37" fontId="17" fillId="5" borderId="29" xfId="13" applyFont="1" applyFill="1" applyBorder="1" applyAlignment="1" applyProtection="1">
      <alignment horizontal="right" vertical="center"/>
      <protection locked="0"/>
    </xf>
    <xf numFmtId="38" fontId="17" fillId="5" borderId="29" xfId="13" applyNumberFormat="1" applyFont="1" applyFill="1" applyBorder="1" applyAlignment="1" applyProtection="1">
      <alignment vertical="center"/>
      <protection locked="0"/>
    </xf>
    <xf numFmtId="49" fontId="17" fillId="5" borderId="29" xfId="13" applyNumberFormat="1" applyFont="1" applyFill="1" applyBorder="1" applyAlignment="1" applyProtection="1">
      <alignment horizontal="center" vertical="center"/>
      <protection locked="0"/>
    </xf>
    <xf numFmtId="14" fontId="17" fillId="5" borderId="29" xfId="13" applyNumberFormat="1" applyFont="1" applyFill="1" applyBorder="1" applyAlignment="1" applyProtection="1">
      <alignment horizontal="center" vertical="center"/>
      <protection locked="0"/>
    </xf>
    <xf numFmtId="37" fontId="18" fillId="5" borderId="31" xfId="13" applyFont="1" applyFill="1" applyBorder="1" applyAlignment="1">
      <alignment wrapText="1"/>
    </xf>
    <xf numFmtId="37" fontId="9" fillId="5" borderId="0" xfId="13" applyFont="1" applyFill="1" applyAlignment="1">
      <alignment vertical="center"/>
    </xf>
    <xf numFmtId="37" fontId="7" fillId="5" borderId="0" xfId="13" applyFont="1" applyFill="1" applyAlignment="1">
      <alignment vertical="center"/>
    </xf>
    <xf numFmtId="37" fontId="8" fillId="5" borderId="0" xfId="13" applyFont="1" applyFill="1" applyAlignment="1">
      <alignment vertical="center"/>
    </xf>
    <xf numFmtId="49" fontId="18" fillId="5" borderId="31" xfId="0" applyNumberFormat="1" applyFont="1" applyFill="1" applyBorder="1" applyAlignment="1">
      <alignment horizontal="left"/>
    </xf>
    <xf numFmtId="37" fontId="43" fillId="0" borderId="0" xfId="16"/>
    <xf numFmtId="49" fontId="18" fillId="0" borderId="31" xfId="0" applyNumberFormat="1" applyFont="1" applyBorder="1" applyAlignment="1">
      <alignment horizontal="left" wrapText="1" shrinkToFit="1"/>
    </xf>
    <xf numFmtId="170" fontId="21" fillId="0" borderId="31" xfId="14" applyNumberFormat="1" applyFont="1" applyBorder="1" applyAlignment="1">
      <alignment horizontal="center" wrapText="1"/>
    </xf>
    <xf numFmtId="38" fontId="21" fillId="0" borderId="31" xfId="13" applyNumberFormat="1" applyFont="1" applyBorder="1" applyAlignment="1">
      <alignment horizontal="right"/>
    </xf>
    <xf numFmtId="38" fontId="21" fillId="0" borderId="31" xfId="13" applyNumberFormat="1" applyFont="1" applyBorder="1" applyAlignment="1" applyProtection="1">
      <alignment horizontal="right"/>
      <protection locked="0"/>
    </xf>
    <xf numFmtId="170" fontId="21" fillId="0" borderId="31" xfId="14" applyNumberFormat="1" applyFont="1" applyBorder="1" applyAlignment="1">
      <alignment horizontal="right"/>
    </xf>
    <xf numFmtId="38" fontId="24" fillId="0" borderId="29" xfId="13" applyNumberFormat="1" applyFont="1" applyBorder="1" applyAlignment="1" applyProtection="1">
      <alignment horizontal="right"/>
      <protection locked="0"/>
    </xf>
    <xf numFmtId="49" fontId="24" fillId="0" borderId="35" xfId="13" applyNumberFormat="1" applyFont="1" applyBorder="1" applyAlignment="1" applyProtection="1">
      <alignment horizontal="center"/>
      <protection locked="0"/>
    </xf>
    <xf numFmtId="0" fontId="24" fillId="0" borderId="31" xfId="14" applyNumberFormat="1" applyFont="1" applyBorder="1" applyAlignment="1" applyProtection="1">
      <alignment horizontal="center"/>
      <protection locked="0"/>
    </xf>
    <xf numFmtId="171" fontId="18" fillId="0" borderId="36" xfId="12" applyNumberFormat="1" applyFont="1" applyBorder="1" applyAlignment="1">
      <alignment horizontal="center"/>
    </xf>
    <xf numFmtId="171" fontId="18" fillId="5" borderId="36" xfId="12" applyNumberFormat="1" applyFont="1" applyFill="1" applyBorder="1" applyAlignment="1">
      <alignment horizontal="center" wrapText="1"/>
    </xf>
    <xf numFmtId="14" fontId="6" fillId="0" borderId="36" xfId="1" applyNumberFormat="1" applyFont="1" applyBorder="1" applyAlignment="1" applyProtection="1">
      <alignment horizontal="center" wrapText="1"/>
    </xf>
    <xf numFmtId="170" fontId="18" fillId="0" borderId="36" xfId="1" applyNumberFormat="1" applyFont="1" applyBorder="1" applyAlignment="1"/>
    <xf numFmtId="171" fontId="31" fillId="0" borderId="36" xfId="12" applyNumberFormat="1" applyFont="1" applyBorder="1" applyAlignment="1">
      <alignment horizontal="center"/>
    </xf>
    <xf numFmtId="171" fontId="31" fillId="0" borderId="36" xfId="12" applyNumberFormat="1" applyFont="1" applyBorder="1" applyAlignment="1">
      <alignment horizontal="center" wrapText="1"/>
    </xf>
    <xf numFmtId="14" fontId="34" fillId="0" borderId="36" xfId="1" applyNumberFormat="1" applyFont="1" applyBorder="1" applyAlignment="1" applyProtection="1">
      <alignment horizontal="center" wrapText="1"/>
    </xf>
    <xf numFmtId="170" fontId="31" fillId="0" borderId="36" xfId="1" applyNumberFormat="1" applyFont="1" applyBorder="1" applyAlignment="1"/>
    <xf numFmtId="37" fontId="7" fillId="0" borderId="0" xfId="0" applyFont="1" applyAlignment="1">
      <alignment horizontal="center"/>
    </xf>
    <xf numFmtId="37" fontId="7" fillId="0" borderId="0" xfId="13" applyFont="1" applyAlignment="1">
      <alignment horizontal="center" vertical="center"/>
    </xf>
    <xf numFmtId="171" fontId="18" fillId="0" borderId="36" xfId="12" applyNumberFormat="1" applyFont="1" applyBorder="1" applyAlignment="1">
      <alignment horizontal="center" wrapText="1"/>
    </xf>
    <xf numFmtId="171" fontId="31" fillId="5" borderId="36" xfId="12" applyNumberFormat="1" applyFont="1" applyFill="1" applyBorder="1" applyAlignment="1">
      <alignment horizontal="center" wrapText="1"/>
    </xf>
    <xf numFmtId="171" fontId="21" fillId="0" borderId="36" xfId="12" applyNumberFormat="1" applyFont="1" applyBorder="1" applyAlignment="1">
      <alignment horizontal="center"/>
    </xf>
    <xf numFmtId="171" fontId="21" fillId="0" borderId="36" xfId="12" applyNumberFormat="1" applyFont="1" applyBorder="1" applyAlignment="1">
      <alignment horizontal="center" wrapText="1"/>
    </xf>
    <xf numFmtId="171" fontId="21" fillId="5" borderId="36" xfId="12" applyNumberFormat="1" applyFont="1" applyFill="1" applyBorder="1" applyAlignment="1">
      <alignment horizontal="center" wrapText="1"/>
    </xf>
    <xf numFmtId="171" fontId="31" fillId="0" borderId="31" xfId="12" applyNumberFormat="1" applyFont="1" applyBorder="1" applyAlignment="1">
      <alignment horizontal="center"/>
    </xf>
    <xf numFmtId="171" fontId="31" fillId="0" borderId="31" xfId="12" applyNumberFormat="1" applyFont="1" applyBorder="1" applyAlignment="1">
      <alignment horizontal="center" wrapText="1"/>
    </xf>
    <xf numFmtId="171" fontId="31" fillId="5" borderId="31" xfId="12" applyNumberFormat="1" applyFont="1" applyFill="1" applyBorder="1" applyAlignment="1">
      <alignment horizontal="center" wrapText="1"/>
    </xf>
    <xf numFmtId="38" fontId="31" fillId="5" borderId="31" xfId="11" applyNumberFormat="1" applyFont="1" applyFill="1" applyBorder="1" applyAlignment="1"/>
    <xf numFmtId="38" fontId="31" fillId="5" borderId="29" xfId="11" applyNumberFormat="1" applyFont="1" applyFill="1" applyBorder="1" applyAlignment="1"/>
    <xf numFmtId="14" fontId="31" fillId="5" borderId="31" xfId="1" applyNumberFormat="1" applyFont="1" applyFill="1" applyBorder="1" applyAlignment="1" applyProtection="1">
      <alignment horizontal="center" wrapText="1"/>
    </xf>
    <xf numFmtId="38" fontId="31" fillId="0" borderId="31" xfId="0" applyNumberFormat="1" applyFont="1" applyBorder="1" applyAlignment="1" applyProtection="1">
      <protection locked="0"/>
    </xf>
    <xf numFmtId="170" fontId="31" fillId="0" borderId="31" xfId="1" applyNumberFormat="1" applyFont="1" applyBorder="1" applyAlignment="1" applyProtection="1">
      <alignment horizontal="right"/>
      <protection locked="0"/>
    </xf>
    <xf numFmtId="171" fontId="21" fillId="5" borderId="31" xfId="12" applyNumberFormat="1" applyFont="1" applyFill="1" applyBorder="1" applyAlignment="1">
      <alignment horizontal="center"/>
    </xf>
    <xf numFmtId="171" fontId="21" fillId="5" borderId="31" xfId="12" applyNumberFormat="1" applyFont="1" applyFill="1" applyBorder="1" applyAlignment="1">
      <alignment horizontal="center" wrapText="1"/>
    </xf>
    <xf numFmtId="38" fontId="21" fillId="5" borderId="31" xfId="11" applyNumberFormat="1" applyFont="1" applyFill="1" applyBorder="1" applyAlignment="1"/>
    <xf numFmtId="38" fontId="21" fillId="5" borderId="29" xfId="11" applyNumberFormat="1" applyFont="1" applyFill="1" applyBorder="1" applyAlignment="1"/>
    <xf numFmtId="14" fontId="21" fillId="5" borderId="31" xfId="1" applyNumberFormat="1" applyFont="1" applyFill="1" applyBorder="1" applyAlignment="1" applyProtection="1">
      <alignment horizontal="center" wrapText="1"/>
    </xf>
    <xf numFmtId="171" fontId="21" fillId="0" borderId="31" xfId="12" applyNumberFormat="1" applyFont="1" applyBorder="1" applyAlignment="1">
      <alignment horizontal="center"/>
    </xf>
    <xf numFmtId="171" fontId="21" fillId="0" borderId="31" xfId="12" applyNumberFormat="1" applyFont="1" applyBorder="1" applyAlignment="1">
      <alignment horizontal="center" wrapText="1"/>
    </xf>
    <xf numFmtId="38" fontId="21" fillId="0" borderId="31" xfId="11" applyNumberFormat="1" applyFont="1" applyBorder="1" applyAlignment="1"/>
    <xf numFmtId="38" fontId="21" fillId="0" borderId="29" xfId="11" applyNumberFormat="1" applyFont="1" applyBorder="1" applyAlignment="1"/>
    <xf numFmtId="14" fontId="21" fillId="0" borderId="31" xfId="1" applyNumberFormat="1" applyFont="1" applyBorder="1" applyAlignment="1" applyProtection="1">
      <alignment horizontal="center" wrapText="1"/>
    </xf>
    <xf numFmtId="3" fontId="21" fillId="0" borderId="31" xfId="0" applyNumberFormat="1" applyFont="1" applyBorder="1" applyAlignment="1">
      <alignment horizontal="right"/>
    </xf>
    <xf numFmtId="38" fontId="21" fillId="0" borderId="31" xfId="0" applyNumberFormat="1" applyFont="1" applyBorder="1" applyAlignment="1" applyProtection="1">
      <protection locked="0"/>
    </xf>
    <xf numFmtId="14" fontId="31" fillId="5" borderId="31" xfId="1" applyNumberFormat="1" applyFont="1" applyFill="1" applyBorder="1" applyAlignment="1">
      <alignment horizontal="center" wrapText="1"/>
    </xf>
    <xf numFmtId="38" fontId="31" fillId="0" borderId="31" xfId="11" applyNumberFormat="1" applyFont="1" applyBorder="1" applyAlignment="1"/>
    <xf numFmtId="38" fontId="31" fillId="0" borderId="29" xfId="11" applyNumberFormat="1" applyFont="1" applyBorder="1" applyAlignment="1"/>
    <xf numFmtId="14" fontId="31" fillId="0" borderId="31" xfId="1" applyNumberFormat="1" applyFont="1" applyBorder="1" applyAlignment="1" applyProtection="1">
      <alignment horizontal="center" wrapText="1"/>
    </xf>
    <xf numFmtId="171" fontId="24" fillId="0" borderId="31" xfId="12" applyNumberFormat="1" applyFont="1" applyBorder="1" applyAlignment="1">
      <alignment horizontal="center" wrapText="1"/>
    </xf>
    <xf numFmtId="14" fontId="21" fillId="0" borderId="31" xfId="1" applyNumberFormat="1" applyFont="1" applyFill="1" applyBorder="1" applyAlignment="1" applyProtection="1">
      <alignment horizontal="center" wrapText="1"/>
    </xf>
    <xf numFmtId="14" fontId="31" fillId="0" borderId="31" xfId="1" applyNumberFormat="1" applyFont="1" applyFill="1" applyBorder="1" applyAlignment="1" applyProtection="1">
      <alignment horizontal="center" wrapText="1"/>
    </xf>
    <xf numFmtId="170" fontId="31" fillId="0" borderId="31" xfId="1" applyNumberFormat="1" applyFont="1" applyFill="1" applyBorder="1" applyAlignment="1" applyProtection="1">
      <alignment horizontal="right" wrapText="1"/>
    </xf>
    <xf numFmtId="171" fontId="24" fillId="0" borderId="31" xfId="12" applyNumberFormat="1" applyFont="1" applyBorder="1" applyAlignment="1">
      <alignment horizontal="center"/>
    </xf>
    <xf numFmtId="171" fontId="37" fillId="0" borderId="31" xfId="12" applyNumberFormat="1" applyFont="1" applyBorder="1" applyAlignment="1">
      <alignment horizontal="center"/>
    </xf>
    <xf numFmtId="14" fontId="21" fillId="0" borderId="31" xfId="1" applyNumberFormat="1" applyFont="1" applyFill="1" applyBorder="1" applyAlignment="1">
      <alignment horizontal="center" wrapText="1"/>
    </xf>
    <xf numFmtId="170" fontId="31" fillId="0" borderId="31" xfId="1" applyNumberFormat="1" applyFont="1" applyFill="1" applyBorder="1" applyAlignment="1">
      <alignment horizontal="center" wrapText="1"/>
    </xf>
    <xf numFmtId="170" fontId="31" fillId="0" borderId="31" xfId="1" applyNumberFormat="1" applyFont="1" applyFill="1" applyBorder="1" applyAlignment="1" applyProtection="1">
      <alignment horizontal="right"/>
      <protection locked="0"/>
    </xf>
    <xf numFmtId="38" fontId="31" fillId="0" borderId="36" xfId="11" applyNumberFormat="1" applyFont="1" applyBorder="1" applyAlignment="1"/>
    <xf numFmtId="14" fontId="31" fillId="0" borderId="36" xfId="1" applyNumberFormat="1" applyFont="1" applyFill="1" applyBorder="1" applyAlignment="1" applyProtection="1">
      <alignment horizontal="center" wrapText="1"/>
    </xf>
    <xf numFmtId="38" fontId="31" fillId="0" borderId="36" xfId="0" applyNumberFormat="1" applyFont="1" applyBorder="1" applyAlignment="1"/>
    <xf numFmtId="3" fontId="31" fillId="0" borderId="36" xfId="0" applyNumberFormat="1" applyFont="1" applyBorder="1" applyAlignment="1"/>
    <xf numFmtId="38" fontId="31" fillId="0" borderId="36" xfId="0" applyNumberFormat="1" applyFont="1" applyBorder="1" applyAlignment="1" applyProtection="1">
      <protection locked="0"/>
    </xf>
    <xf numFmtId="37" fontId="31" fillId="0" borderId="36" xfId="0" applyFont="1" applyBorder="1" applyAlignment="1" applyProtection="1">
      <protection locked="0"/>
    </xf>
    <xf numFmtId="37" fontId="31" fillId="0" borderId="36" xfId="0" applyFont="1" applyBorder="1" applyAlignment="1"/>
    <xf numFmtId="0" fontId="31" fillId="0" borderId="36" xfId="1" applyNumberFormat="1" applyFont="1" applyFill="1" applyBorder="1" applyAlignment="1" applyProtection="1">
      <alignment horizontal="center"/>
      <protection locked="0"/>
    </xf>
    <xf numFmtId="49" fontId="40" fillId="0" borderId="36" xfId="0" applyNumberFormat="1" applyFont="1" applyBorder="1" applyAlignment="1" applyProtection="1">
      <alignment horizontal="center" wrapText="1"/>
      <protection locked="0"/>
    </xf>
    <xf numFmtId="49" fontId="31" fillId="0" borderId="36" xfId="0" applyNumberFormat="1" applyFont="1" applyBorder="1" applyAlignment="1" applyProtection="1">
      <alignment horizontal="center" wrapText="1"/>
      <protection locked="0"/>
    </xf>
    <xf numFmtId="49" fontId="31" fillId="0" borderId="36" xfId="0" applyNumberFormat="1" applyFont="1" applyBorder="1" applyAlignment="1" applyProtection="1">
      <alignment horizontal="center"/>
      <protection locked="0"/>
    </xf>
    <xf numFmtId="170" fontId="31" fillId="0" borderId="36" xfId="1" applyNumberFormat="1" applyFont="1" applyFill="1" applyBorder="1" applyAlignment="1">
      <alignment horizontal="right"/>
    </xf>
    <xf numFmtId="38" fontId="31" fillId="0" borderId="36" xfId="0" applyNumberFormat="1" applyFont="1" applyBorder="1" applyAlignment="1" applyProtection="1">
      <alignment horizontal="right"/>
      <protection locked="0"/>
    </xf>
    <xf numFmtId="37" fontId="31" fillId="0" borderId="36" xfId="0" applyFont="1" applyBorder="1" applyAlignment="1" applyProtection="1">
      <alignment horizontal="right"/>
      <protection locked="0"/>
    </xf>
    <xf numFmtId="37" fontId="31" fillId="0" borderId="36" xfId="0" applyFont="1" applyBorder="1" applyAlignment="1">
      <alignment horizontal="right"/>
    </xf>
    <xf numFmtId="170" fontId="31" fillId="0" borderId="36" xfId="1" applyNumberFormat="1" applyFont="1" applyFill="1" applyBorder="1" applyAlignment="1"/>
    <xf numFmtId="38" fontId="21" fillId="0" borderId="36" xfId="11" applyNumberFormat="1" applyFont="1" applyBorder="1" applyAlignment="1"/>
    <xf numFmtId="14" fontId="21" fillId="0" borderId="36" xfId="1" applyNumberFormat="1" applyFont="1" applyFill="1" applyBorder="1" applyAlignment="1" applyProtection="1">
      <alignment horizontal="center" wrapText="1"/>
    </xf>
    <xf numFmtId="38" fontId="21" fillId="0" borderId="36" xfId="0" applyNumberFormat="1" applyFont="1" applyBorder="1" applyAlignment="1">
      <alignment horizontal="right"/>
    </xf>
    <xf numFmtId="3" fontId="21" fillId="0" borderId="36" xfId="0" applyNumberFormat="1" applyFont="1" applyBorder="1" applyAlignment="1">
      <alignment horizontal="right"/>
    </xf>
    <xf numFmtId="38" fontId="21" fillId="0" borderId="36" xfId="0" applyNumberFormat="1" applyFont="1" applyBorder="1" applyAlignment="1" applyProtection="1">
      <protection locked="0"/>
    </xf>
    <xf numFmtId="38" fontId="21" fillId="0" borderId="36" xfId="0" applyNumberFormat="1" applyFont="1" applyBorder="1" applyAlignment="1" applyProtection="1">
      <alignment horizontal="right"/>
      <protection locked="0"/>
    </xf>
    <xf numFmtId="37" fontId="21" fillId="0" borderId="36" xfId="0" applyFont="1" applyBorder="1" applyAlignment="1" applyProtection="1">
      <alignment horizontal="right"/>
      <protection locked="0"/>
    </xf>
    <xf numFmtId="37" fontId="21" fillId="0" borderId="36" xfId="0" applyFont="1" applyBorder="1" applyAlignment="1">
      <alignment horizontal="right"/>
    </xf>
    <xf numFmtId="14" fontId="21" fillId="0" borderId="36" xfId="1" applyNumberFormat="1" applyFont="1" applyBorder="1" applyAlignment="1" applyProtection="1">
      <alignment horizontal="center" wrapText="1"/>
    </xf>
    <xf numFmtId="37" fontId="4" fillId="6" borderId="31" xfId="0" applyFont="1" applyFill="1" applyBorder="1" applyAlignment="1"/>
    <xf numFmtId="37" fontId="6" fillId="6" borderId="31" xfId="0" applyFont="1" applyFill="1" applyBorder="1" applyAlignment="1"/>
    <xf numFmtId="165" fontId="6" fillId="0" borderId="31" xfId="0" applyNumberFormat="1" applyFont="1" applyBorder="1" applyAlignment="1"/>
    <xf numFmtId="37" fontId="6" fillId="0" borderId="0" xfId="0" applyFont="1" applyAlignment="1"/>
    <xf numFmtId="37" fontId="7" fillId="0" borderId="0" xfId="0" applyFont="1" applyAlignment="1"/>
    <xf numFmtId="39" fontId="7" fillId="0" borderId="0" xfId="0" applyNumberFormat="1" applyFont="1" applyAlignment="1"/>
    <xf numFmtId="173" fontId="7" fillId="0" borderId="0" xfId="0" applyNumberFormat="1" applyFont="1" applyAlignment="1"/>
    <xf numFmtId="37" fontId="4" fillId="0" borderId="0" xfId="0" applyFont="1" applyAlignment="1"/>
    <xf numFmtId="37" fontId="9" fillId="0" borderId="0" xfId="0" applyFont="1" applyAlignment="1"/>
    <xf numFmtId="37" fontId="5" fillId="0" borderId="0" xfId="0" applyFont="1" applyAlignment="1"/>
    <xf numFmtId="37" fontId="6" fillId="0" borderId="0" xfId="0" applyFont="1" applyAlignment="1" applyProtection="1">
      <protection locked="0"/>
    </xf>
    <xf numFmtId="0" fontId="6" fillId="0" borderId="0" xfId="11" applyFont="1" applyAlignment="1"/>
    <xf numFmtId="37" fontId="4" fillId="0" borderId="0" xfId="0" applyFont="1" applyAlignment="1" applyProtection="1">
      <protection locked="0"/>
    </xf>
    <xf numFmtId="37" fontId="0" fillId="0" borderId="0" xfId="0" applyAlignment="1"/>
    <xf numFmtId="37" fontId="4" fillId="0" borderId="5" xfId="0" applyFont="1" applyBorder="1" applyAlignment="1"/>
    <xf numFmtId="37" fontId="4" fillId="0" borderId="6" xfId="0" applyFont="1" applyBorder="1" applyAlignment="1"/>
    <xf numFmtId="37" fontId="4" fillId="4" borderId="0" xfId="0" applyFont="1" applyFill="1" applyAlignment="1"/>
    <xf numFmtId="37" fontId="4" fillId="0" borderId="23" xfId="0" applyFont="1" applyBorder="1" applyAlignment="1">
      <alignment horizontal="center"/>
    </xf>
    <xf numFmtId="170" fontId="31" fillId="0" borderId="36" xfId="1" applyNumberFormat="1" applyFont="1" applyBorder="1" applyAlignment="1">
      <alignment horizontal="right"/>
    </xf>
    <xf numFmtId="14" fontId="31" fillId="0" borderId="36" xfId="1" applyNumberFormat="1" applyFont="1" applyBorder="1" applyAlignment="1">
      <alignment horizontal="center" wrapText="1"/>
    </xf>
    <xf numFmtId="170" fontId="31" fillId="0" borderId="36" xfId="1" applyNumberFormat="1" applyFont="1" applyBorder="1" applyAlignment="1" applyProtection="1">
      <protection locked="0"/>
    </xf>
    <xf numFmtId="170" fontId="21" fillId="0" borderId="36" xfId="5" applyNumberFormat="1" applyFont="1" applyBorder="1" applyAlignment="1" applyProtection="1">
      <alignment horizontal="right"/>
      <protection locked="0"/>
    </xf>
    <xf numFmtId="14" fontId="31" fillId="0" borderId="36" xfId="1" applyNumberFormat="1" applyFont="1" applyFill="1" applyBorder="1" applyAlignment="1">
      <alignment horizontal="center" wrapText="1"/>
    </xf>
    <xf numFmtId="38" fontId="18" fillId="0" borderId="36" xfId="11" applyNumberFormat="1" applyFont="1" applyBorder="1" applyAlignment="1"/>
    <xf numFmtId="38" fontId="18" fillId="0" borderId="36" xfId="0" applyNumberFormat="1" applyFont="1" applyBorder="1" applyAlignment="1"/>
    <xf numFmtId="38" fontId="18" fillId="0" borderId="36" xfId="0" applyNumberFormat="1" applyFont="1" applyBorder="1" applyAlignment="1" applyProtection="1">
      <protection locked="0"/>
    </xf>
    <xf numFmtId="37" fontId="18" fillId="0" borderId="36" xfId="0" applyFont="1" applyBorder="1" applyAlignment="1" applyProtection="1">
      <protection locked="0"/>
    </xf>
    <xf numFmtId="37" fontId="18" fillId="0" borderId="36" xfId="0" applyFont="1" applyBorder="1" applyAlignment="1"/>
    <xf numFmtId="38" fontId="18" fillId="0" borderId="36" xfId="0" applyNumberFormat="1" applyFont="1" applyBorder="1" applyAlignment="1">
      <alignment horizontal="right"/>
    </xf>
    <xf numFmtId="37" fontId="18" fillId="0" borderId="36" xfId="0" applyFont="1" applyBorder="1" applyAlignment="1" applyProtection="1">
      <alignment horizontal="right"/>
      <protection locked="0"/>
    </xf>
    <xf numFmtId="38" fontId="18" fillId="0" borderId="36" xfId="0" applyNumberFormat="1" applyFont="1" applyBorder="1" applyAlignment="1" applyProtection="1">
      <alignment horizontal="right"/>
      <protection locked="0"/>
    </xf>
    <xf numFmtId="37" fontId="18" fillId="0" borderId="36" xfId="0" applyFont="1" applyBorder="1" applyAlignment="1">
      <alignment horizontal="right"/>
    </xf>
    <xf numFmtId="14" fontId="29" fillId="0" borderId="36" xfId="1" applyNumberFormat="1" applyFont="1" applyBorder="1" applyAlignment="1" applyProtection="1">
      <alignment horizontal="center" wrapText="1"/>
    </xf>
    <xf numFmtId="170" fontId="18" fillId="0" borderId="36" xfId="1" applyNumberFormat="1" applyFont="1" applyBorder="1" applyAlignment="1">
      <alignment horizontal="right"/>
    </xf>
    <xf numFmtId="38" fontId="21" fillId="5" borderId="36" xfId="11" applyNumberFormat="1" applyFont="1" applyFill="1" applyBorder="1" applyAlignment="1"/>
    <xf numFmtId="14" fontId="21" fillId="5" borderId="36" xfId="1" applyNumberFormat="1" applyFont="1" applyFill="1" applyBorder="1" applyAlignment="1" applyProtection="1">
      <alignment horizontal="center" wrapText="1"/>
    </xf>
    <xf numFmtId="170" fontId="18" fillId="5" borderId="36" xfId="1" applyNumberFormat="1" applyFont="1" applyFill="1" applyBorder="1" applyAlignment="1">
      <alignment wrapText="1"/>
    </xf>
    <xf numFmtId="170" fontId="18" fillId="0" borderId="36" xfId="1" applyNumberFormat="1" applyFont="1" applyBorder="1" applyAlignment="1" applyProtection="1">
      <protection locked="0"/>
    </xf>
    <xf numFmtId="37" fontId="4" fillId="6" borderId="36" xfId="0" applyFont="1" applyFill="1" applyBorder="1" applyAlignment="1"/>
    <xf numFmtId="37" fontId="6" fillId="6" borderId="38" xfId="0" applyFont="1" applyFill="1" applyBorder="1" applyAlignment="1"/>
    <xf numFmtId="169" fontId="6" fillId="0" borderId="31" xfId="0" applyNumberFormat="1" applyFont="1" applyBorder="1" applyAlignment="1"/>
    <xf numFmtId="37" fontId="6" fillId="6" borderId="31" xfId="0" quotePrefix="1" applyFont="1" applyFill="1" applyBorder="1" applyAlignment="1">
      <alignment horizontal="center"/>
    </xf>
    <xf numFmtId="169" fontId="31" fillId="0" borderId="31" xfId="0" applyNumberFormat="1" applyFont="1" applyBorder="1" applyAlignment="1">
      <alignment horizontal="right"/>
    </xf>
    <xf numFmtId="169" fontId="31" fillId="0" borderId="31" xfId="0" applyNumberFormat="1" applyFont="1" applyBorder="1" applyAlignment="1" applyProtection="1">
      <protection locked="0"/>
    </xf>
    <xf numFmtId="169" fontId="31" fillId="0" borderId="31" xfId="0" applyNumberFormat="1" applyFont="1" applyBorder="1" applyAlignment="1" applyProtection="1">
      <alignment horizontal="right"/>
      <protection locked="0"/>
    </xf>
    <xf numFmtId="169" fontId="31" fillId="0" borderId="31" xfId="1" applyNumberFormat="1" applyFont="1" applyBorder="1" applyAlignment="1" applyProtection="1">
      <alignment horizontal="right"/>
      <protection locked="0"/>
    </xf>
    <xf numFmtId="169" fontId="31" fillId="5" borderId="31" xfId="11" applyNumberFormat="1" applyFont="1" applyFill="1" applyBorder="1" applyAlignment="1"/>
    <xf numFmtId="169" fontId="31" fillId="5" borderId="29" xfId="11" applyNumberFormat="1" applyFont="1" applyFill="1" applyBorder="1" applyAlignment="1"/>
    <xf numFmtId="3" fontId="31" fillId="0" borderId="36" xfId="1" applyNumberFormat="1" applyFont="1" applyFill="1" applyBorder="1" applyAlignment="1">
      <alignment horizontal="right" wrapText="1"/>
    </xf>
    <xf numFmtId="169" fontId="31" fillId="0" borderId="31" xfId="1" applyNumberFormat="1" applyFont="1" applyBorder="1" applyAlignment="1" applyProtection="1">
      <alignment wrapText="1"/>
    </xf>
    <xf numFmtId="3" fontId="21" fillId="0" borderId="31" xfId="1" applyNumberFormat="1" applyFont="1" applyFill="1" applyBorder="1" applyAlignment="1" applyProtection="1">
      <alignment wrapText="1"/>
    </xf>
    <xf numFmtId="3" fontId="31" fillId="0" borderId="31" xfId="1" applyNumberFormat="1" applyFont="1" applyBorder="1" applyAlignment="1" applyProtection="1">
      <alignment wrapText="1"/>
    </xf>
    <xf numFmtId="3" fontId="31" fillId="0" borderId="31" xfId="1" applyNumberFormat="1" applyFont="1" applyFill="1" applyBorder="1" applyAlignment="1" applyProtection="1">
      <alignment wrapText="1"/>
    </xf>
    <xf numFmtId="3" fontId="31" fillId="0" borderId="36" xfId="1" applyNumberFormat="1" applyFont="1" applyBorder="1" applyAlignment="1" applyProtection="1">
      <alignment wrapText="1"/>
    </xf>
    <xf numFmtId="3" fontId="31" fillId="0" borderId="36" xfId="1" applyNumberFormat="1" applyFont="1" applyFill="1" applyBorder="1" applyAlignment="1" applyProtection="1">
      <alignment wrapText="1"/>
    </xf>
    <xf numFmtId="3" fontId="21" fillId="0" borderId="36" xfId="1" applyNumberFormat="1" applyFont="1" applyFill="1" applyBorder="1" applyAlignment="1" applyProtection="1">
      <alignment wrapText="1"/>
    </xf>
    <xf numFmtId="3" fontId="31" fillId="0" borderId="36" xfId="1" applyNumberFormat="1" applyFont="1" applyFill="1" applyBorder="1" applyAlignment="1">
      <alignment wrapText="1"/>
    </xf>
    <xf numFmtId="169" fontId="31" fillId="0" borderId="36" xfId="11" applyNumberFormat="1" applyFont="1" applyBorder="1" applyAlignment="1"/>
    <xf numFmtId="169" fontId="31" fillId="0" borderId="36" xfId="0" applyNumberFormat="1" applyFont="1" applyBorder="1" applyAlignment="1">
      <alignment horizontal="right"/>
    </xf>
    <xf numFmtId="169" fontId="31" fillId="0" borderId="36" xfId="1" applyNumberFormat="1" applyFont="1" applyBorder="1" applyAlignment="1">
      <alignment horizontal="right"/>
    </xf>
    <xf numFmtId="169" fontId="31" fillId="0" borderId="36" xfId="0" applyNumberFormat="1" applyFont="1" applyBorder="1" applyAlignment="1" applyProtection="1">
      <protection locked="0"/>
    </xf>
    <xf numFmtId="169" fontId="31" fillId="0" borderId="36" xfId="0" applyNumberFormat="1" applyFont="1" applyBorder="1" applyAlignment="1" applyProtection="1">
      <alignment horizontal="right"/>
      <protection locked="0"/>
    </xf>
    <xf numFmtId="169" fontId="21" fillId="0" borderId="36" xfId="0" applyNumberFormat="1" applyFont="1" applyBorder="1" applyAlignment="1" applyProtection="1">
      <alignment horizontal="right"/>
      <protection locked="0"/>
    </xf>
    <xf numFmtId="169" fontId="31" fillId="0" borderId="36" xfId="1" applyNumberFormat="1" applyFont="1" applyFill="1" applyBorder="1" applyAlignment="1" applyProtection="1">
      <alignment horizontal="right" wrapText="1"/>
    </xf>
    <xf numFmtId="170" fontId="31" fillId="5" borderId="36" xfId="1" applyNumberFormat="1" applyFont="1" applyFill="1" applyBorder="1" applyAlignment="1" applyProtection="1">
      <alignment horizontal="right" wrapText="1"/>
    </xf>
    <xf numFmtId="170" fontId="31" fillId="0" borderId="36" xfId="1" applyNumberFormat="1" applyFont="1" applyBorder="1" applyAlignment="1" applyProtection="1">
      <alignment horizontal="right" wrapText="1"/>
    </xf>
    <xf numFmtId="170" fontId="31" fillId="0" borderId="36" xfId="1" applyNumberFormat="1" applyFont="1" applyFill="1" applyBorder="1" applyAlignment="1" applyProtection="1">
      <alignment horizontal="right" wrapText="1"/>
    </xf>
    <xf numFmtId="170" fontId="21" fillId="0" borderId="36" xfId="1" applyNumberFormat="1" applyFont="1" applyBorder="1" applyAlignment="1" applyProtection="1">
      <alignment horizontal="right" wrapText="1"/>
    </xf>
    <xf numFmtId="170" fontId="18" fillId="0" borderId="36" xfId="1" applyNumberFormat="1" applyFont="1" applyBorder="1" applyAlignment="1" applyProtection="1">
      <alignment horizontal="right" wrapText="1"/>
    </xf>
    <xf numFmtId="170" fontId="18" fillId="5" borderId="36" xfId="1" applyNumberFormat="1" applyFont="1" applyFill="1" applyBorder="1" applyAlignment="1" applyProtection="1">
      <alignment horizontal="right" wrapText="1"/>
    </xf>
    <xf numFmtId="170" fontId="18" fillId="0" borderId="36" xfId="1" applyNumberFormat="1" applyFont="1" applyFill="1" applyBorder="1" applyAlignment="1" applyProtection="1">
      <alignment horizontal="right" wrapText="1"/>
    </xf>
    <xf numFmtId="3" fontId="31" fillId="0" borderId="36" xfId="1" applyNumberFormat="1" applyFont="1" applyBorder="1" applyAlignment="1" applyProtection="1">
      <alignment horizontal="right" wrapText="1"/>
    </xf>
    <xf numFmtId="3" fontId="31" fillId="0" borderId="36" xfId="1" applyNumberFormat="1" applyFont="1" applyFill="1" applyBorder="1" applyAlignment="1" applyProtection="1">
      <alignment horizontal="right" wrapText="1"/>
    </xf>
    <xf numFmtId="3" fontId="21" fillId="0" borderId="36" xfId="1" applyNumberFormat="1" applyFont="1" applyBorder="1" applyAlignment="1" applyProtection="1">
      <alignment horizontal="right" wrapText="1"/>
    </xf>
    <xf numFmtId="3" fontId="18" fillId="0" borderId="36" xfId="1" applyNumberFormat="1" applyFont="1" applyBorder="1" applyAlignment="1" applyProtection="1">
      <alignment horizontal="right" wrapText="1"/>
    </xf>
    <xf numFmtId="37" fontId="28" fillId="0" borderId="33" xfId="0" applyFont="1" applyBorder="1" applyAlignment="1">
      <alignment horizontal="center"/>
    </xf>
    <xf numFmtId="170" fontId="31" fillId="0" borderId="31" xfId="1" applyNumberFormat="1" applyFont="1" applyBorder="1" applyAlignment="1" applyProtection="1">
      <alignment horizontal="right" wrapText="1"/>
    </xf>
    <xf numFmtId="3" fontId="31" fillId="5" borderId="31" xfId="0" applyNumberFormat="1" applyFont="1" applyFill="1" applyBorder="1" applyAlignment="1"/>
    <xf numFmtId="3" fontId="31" fillId="0" borderId="31" xfId="0" applyNumberFormat="1" applyFont="1" applyBorder="1" applyAlignment="1"/>
    <xf numFmtId="3" fontId="31" fillId="0" borderId="31" xfId="0" applyNumberFormat="1" applyFont="1" applyBorder="1" applyAlignment="1" applyProtection="1">
      <protection locked="0"/>
    </xf>
    <xf numFmtId="3" fontId="31" fillId="0" borderId="31" xfId="1" applyNumberFormat="1" applyFont="1" applyBorder="1" applyAlignment="1" applyProtection="1">
      <protection locked="0"/>
    </xf>
    <xf numFmtId="3" fontId="31" fillId="0" borderId="31" xfId="4" applyNumberFormat="1" applyFont="1" applyBorder="1" applyAlignment="1" applyProtection="1">
      <protection locked="0"/>
    </xf>
    <xf numFmtId="37" fontId="32" fillId="0" borderId="0" xfId="0" applyFont="1"/>
    <xf numFmtId="14" fontId="34" fillId="0" borderId="31" xfId="1" applyNumberFormat="1" applyFont="1" applyFill="1" applyBorder="1" applyAlignment="1" applyProtection="1">
      <alignment horizontal="center" wrapText="1"/>
    </xf>
    <xf numFmtId="38" fontId="31" fillId="0" borderId="31" xfId="0" applyNumberFormat="1" applyFont="1" applyBorder="1" applyAlignment="1"/>
    <xf numFmtId="170" fontId="31" fillId="0" borderId="31" xfId="1" applyNumberFormat="1" applyFont="1" applyBorder="1" applyAlignment="1"/>
    <xf numFmtId="37" fontId="31" fillId="0" borderId="31" xfId="0" applyFont="1" applyBorder="1" applyAlignment="1" applyProtection="1">
      <protection locked="0"/>
    </xf>
    <xf numFmtId="170" fontId="31" fillId="0" borderId="31" xfId="5" applyNumberFormat="1" applyFont="1" applyFill="1" applyBorder="1" applyAlignment="1" applyProtection="1">
      <protection locked="0"/>
    </xf>
    <xf numFmtId="37" fontId="31" fillId="0" borderId="31" xfId="0" applyFont="1" applyBorder="1" applyAlignment="1"/>
    <xf numFmtId="170" fontId="31" fillId="5" borderId="31" xfId="1" applyNumberFormat="1" applyFont="1" applyFill="1" applyBorder="1" applyAlignment="1" applyProtection="1">
      <alignment horizontal="right" wrapText="1"/>
    </xf>
    <xf numFmtId="14" fontId="34" fillId="0" borderId="31" xfId="1" applyNumberFormat="1" applyFont="1" applyBorder="1" applyAlignment="1" applyProtection="1">
      <alignment horizontal="center" wrapText="1"/>
    </xf>
    <xf numFmtId="170" fontId="31" fillId="0" borderId="31" xfId="1" applyNumberFormat="1" applyFont="1" applyBorder="1" applyAlignment="1">
      <alignment horizontal="right" wrapText="1"/>
    </xf>
    <xf numFmtId="14" fontId="31" fillId="0" borderId="31" xfId="1" applyNumberFormat="1" applyFont="1" applyBorder="1" applyAlignment="1">
      <alignment horizontal="center" wrapText="1"/>
    </xf>
    <xf numFmtId="170" fontId="31" fillId="0" borderId="31" xfId="1" applyNumberFormat="1" applyFont="1" applyBorder="1" applyAlignment="1">
      <alignment wrapText="1"/>
    </xf>
    <xf numFmtId="170" fontId="31" fillId="0" borderId="31" xfId="1" applyNumberFormat="1" applyFont="1" applyBorder="1" applyAlignment="1" applyProtection="1">
      <protection locked="0"/>
    </xf>
    <xf numFmtId="170" fontId="31" fillId="0" borderId="36" xfId="1" applyNumberFormat="1" applyFont="1" applyBorder="1" applyAlignment="1">
      <alignment horizontal="right" wrapText="1"/>
    </xf>
    <xf numFmtId="3" fontId="31" fillId="0" borderId="36" xfId="0" applyNumberFormat="1" applyFont="1" applyBorder="1" applyAlignment="1">
      <alignment horizontal="right"/>
    </xf>
    <xf numFmtId="170" fontId="31" fillId="0" borderId="36" xfId="1" applyNumberFormat="1" applyFont="1" applyBorder="1" applyAlignment="1" applyProtection="1">
      <alignment horizontal="right"/>
      <protection locked="0"/>
    </xf>
    <xf numFmtId="170" fontId="31" fillId="5" borderId="36" xfId="1" applyNumberFormat="1" applyFont="1" applyFill="1" applyBorder="1" applyAlignment="1">
      <alignment horizontal="right" wrapText="1"/>
    </xf>
    <xf numFmtId="38" fontId="31" fillId="5" borderId="36" xfId="11" applyNumberFormat="1" applyFont="1" applyFill="1" applyBorder="1" applyAlignment="1"/>
    <xf numFmtId="14" fontId="31" fillId="5" borderId="36" xfId="1" applyNumberFormat="1" applyFont="1" applyFill="1" applyBorder="1" applyAlignment="1">
      <alignment horizontal="center" wrapText="1"/>
    </xf>
    <xf numFmtId="170" fontId="31" fillId="0" borderId="36" xfId="1" applyNumberFormat="1" applyFont="1" applyBorder="1" applyAlignment="1">
      <alignment wrapText="1"/>
    </xf>
    <xf numFmtId="14" fontId="31" fillId="5" borderId="36" xfId="1" applyNumberFormat="1" applyFont="1" applyFill="1" applyBorder="1" applyAlignment="1" applyProtection="1">
      <alignment horizontal="center" wrapText="1"/>
    </xf>
    <xf numFmtId="170" fontId="31" fillId="5" borderId="36" xfId="1" applyNumberFormat="1" applyFont="1" applyFill="1" applyBorder="1" applyAlignment="1">
      <alignment wrapText="1"/>
    </xf>
    <xf numFmtId="37" fontId="4" fillId="0" borderId="31" xfId="0" applyFont="1" applyFill="1" applyBorder="1" applyAlignment="1">
      <alignment horizontal="center"/>
    </xf>
    <xf numFmtId="171" fontId="31" fillId="0" borderId="36" xfId="12" applyNumberFormat="1" applyFont="1" applyFill="1" applyBorder="1" applyAlignment="1">
      <alignment horizontal="center"/>
    </xf>
    <xf numFmtId="171" fontId="31" fillId="0" borderId="36" xfId="12" applyNumberFormat="1" applyFont="1" applyFill="1" applyBorder="1" applyAlignment="1">
      <alignment horizontal="center" wrapText="1"/>
    </xf>
    <xf numFmtId="38" fontId="31" fillId="0" borderId="36" xfId="11" applyNumberFormat="1" applyFont="1" applyFill="1" applyBorder="1" applyAlignment="1"/>
    <xf numFmtId="14" fontId="34" fillId="0" borderId="36" xfId="1" applyNumberFormat="1" applyFont="1" applyFill="1" applyBorder="1" applyAlignment="1" applyProtection="1">
      <alignment horizontal="center" wrapText="1"/>
    </xf>
    <xf numFmtId="38" fontId="31" fillId="0" borderId="36" xfId="0" applyNumberFormat="1" applyFont="1" applyFill="1" applyBorder="1" applyAlignment="1"/>
    <xf numFmtId="38" fontId="31" fillId="0" borderId="36" xfId="0" applyNumberFormat="1" applyFont="1" applyFill="1" applyBorder="1" applyAlignment="1" applyProtection="1">
      <protection locked="0"/>
    </xf>
    <xf numFmtId="37" fontId="31" fillId="0" borderId="36" xfId="0" applyFont="1" applyFill="1" applyBorder="1" applyAlignment="1" applyProtection="1">
      <protection locked="0"/>
    </xf>
    <xf numFmtId="37" fontId="31" fillId="0" borderId="36" xfId="0" applyFont="1" applyFill="1" applyBorder="1" applyAlignment="1"/>
    <xf numFmtId="37" fontId="7" fillId="0" borderId="0" xfId="0" applyFont="1" applyFill="1"/>
    <xf numFmtId="37" fontId="8" fillId="0" borderId="0" xfId="0" applyFont="1" applyFill="1"/>
    <xf numFmtId="37" fontId="9" fillId="0" borderId="0" xfId="0" applyFont="1" applyFill="1"/>
    <xf numFmtId="3" fontId="21" fillId="5" borderId="31" xfId="1" applyNumberFormat="1" applyFont="1" applyFill="1" applyBorder="1" applyAlignment="1" applyProtection="1">
      <alignment horizontal="right" wrapText="1"/>
    </xf>
    <xf numFmtId="169" fontId="31" fillId="5" borderId="31" xfId="1" applyNumberFormat="1" applyFont="1" applyFill="1" applyBorder="1" applyAlignment="1">
      <alignment wrapText="1"/>
    </xf>
    <xf numFmtId="3" fontId="21" fillId="5" borderId="31" xfId="1" applyNumberFormat="1" applyFont="1" applyFill="1" applyBorder="1" applyAlignment="1" applyProtection="1">
      <alignment wrapText="1"/>
    </xf>
    <xf numFmtId="170" fontId="21" fillId="0" borderId="31" xfId="1" applyNumberFormat="1" applyFont="1" applyBorder="1" applyAlignment="1" applyProtection="1">
      <alignment wrapText="1"/>
    </xf>
    <xf numFmtId="170" fontId="31" fillId="5" borderId="31" xfId="1" applyNumberFormat="1" applyFont="1" applyFill="1" applyBorder="1" applyAlignment="1">
      <alignment wrapText="1"/>
    </xf>
    <xf numFmtId="170" fontId="31" fillId="0" borderId="31" xfId="1" applyNumberFormat="1" applyFont="1" applyBorder="1" applyAlignment="1" applyProtection="1">
      <alignment wrapText="1"/>
    </xf>
    <xf numFmtId="170" fontId="21" fillId="0" borderId="31" xfId="1" applyNumberFormat="1" applyFont="1" applyFill="1" applyBorder="1" applyAlignment="1" applyProtection="1">
      <alignment wrapText="1"/>
    </xf>
    <xf numFmtId="170" fontId="31" fillId="0" borderId="31" xfId="1" applyNumberFormat="1" applyFont="1" applyFill="1" applyBorder="1" applyAlignment="1" applyProtection="1">
      <alignment wrapText="1"/>
    </xf>
    <xf numFmtId="170" fontId="24" fillId="0" borderId="31" xfId="1" applyNumberFormat="1" applyFont="1" applyFill="1" applyBorder="1" applyAlignment="1">
      <alignment wrapText="1"/>
    </xf>
    <xf numFmtId="170" fontId="31" fillId="0" borderId="36" xfId="1" applyNumberFormat="1" applyFont="1" applyFill="1" applyBorder="1" applyAlignment="1" applyProtection="1">
      <alignment wrapText="1"/>
    </xf>
    <xf numFmtId="170" fontId="21" fillId="0" borderId="36" xfId="1" applyNumberFormat="1" applyFont="1" applyFill="1" applyBorder="1" applyAlignment="1" applyProtection="1">
      <alignment wrapText="1"/>
    </xf>
    <xf numFmtId="170" fontId="21" fillId="0" borderId="36" xfId="1" applyNumberFormat="1" applyFont="1" applyBorder="1" applyAlignment="1" applyProtection="1">
      <alignment wrapText="1"/>
    </xf>
    <xf numFmtId="49" fontId="31" fillId="0" borderId="29" xfId="11" applyNumberFormat="1" applyFont="1" applyBorder="1" applyAlignment="1" applyProtection="1">
      <alignment horizontal="center" vertical="center" wrapText="1"/>
      <protection locked="0"/>
    </xf>
    <xf numFmtId="38" fontId="31" fillId="0" borderId="31" xfId="11" applyNumberFormat="1" applyFont="1" applyBorder="1" applyAlignment="1" applyProtection="1">
      <alignment horizontal="center" vertical="center"/>
      <protection locked="0"/>
    </xf>
    <xf numFmtId="0" fontId="31" fillId="0" borderId="29" xfId="10" applyNumberFormat="1" applyFont="1" applyFill="1" applyBorder="1" applyAlignment="1" applyProtection="1">
      <alignment horizontal="center"/>
      <protection locked="0"/>
    </xf>
    <xf numFmtId="49" fontId="31" fillId="0" borderId="29" xfId="11" applyNumberFormat="1" applyFont="1" applyBorder="1" applyAlignment="1" applyProtection="1">
      <alignment horizontal="center" wrapText="1"/>
      <protection locked="0"/>
    </xf>
    <xf numFmtId="165" fontId="31" fillId="0" borderId="29" xfId="11" applyNumberFormat="1" applyFont="1" applyBorder="1" applyAlignment="1" applyProtection="1">
      <alignment horizontal="center"/>
      <protection locked="0"/>
    </xf>
    <xf numFmtId="0" fontId="31" fillId="0" borderId="31" xfId="1" applyNumberFormat="1" applyFont="1" applyFill="1" applyBorder="1" applyAlignment="1" applyProtection="1">
      <alignment horizontal="center"/>
      <protection locked="0"/>
    </xf>
    <xf numFmtId="49" fontId="31" fillId="0" borderId="31" xfId="0" applyNumberFormat="1" applyFont="1" applyBorder="1" applyAlignment="1" applyProtection="1">
      <alignment horizontal="center" wrapText="1"/>
      <protection locked="0"/>
    </xf>
    <xf numFmtId="38" fontId="31" fillId="0" borderId="31" xfId="11" applyNumberFormat="1" applyFont="1" applyBorder="1" applyAlignment="1" applyProtection="1">
      <alignment horizontal="center"/>
      <protection locked="0"/>
    </xf>
    <xf numFmtId="168" fontId="31" fillId="0" borderId="31" xfId="2" applyNumberFormat="1" applyFont="1" applyBorder="1" applyAlignment="1" applyProtection="1">
      <alignment horizontal="center"/>
      <protection locked="0"/>
    </xf>
    <xf numFmtId="49" fontId="21" fillId="0" borderId="31" xfId="11" applyNumberFormat="1" applyFont="1" applyBorder="1" applyAlignment="1" applyProtection="1">
      <alignment horizontal="center" vertical="center" wrapText="1"/>
      <protection locked="0"/>
    </xf>
    <xf numFmtId="49" fontId="24" fillId="0" borderId="31" xfId="11" applyNumberFormat="1" applyFont="1" applyBorder="1" applyAlignment="1" applyProtection="1">
      <alignment horizontal="center" vertical="center" wrapText="1"/>
      <protection locked="0"/>
    </xf>
    <xf numFmtId="49" fontId="21" fillId="0" borderId="31" xfId="0" applyNumberFormat="1" applyFont="1" applyBorder="1" applyAlignment="1" applyProtection="1">
      <alignment horizontal="center" wrapText="1"/>
      <protection locked="0"/>
    </xf>
    <xf numFmtId="49" fontId="31" fillId="0" borderId="31" xfId="11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/>
      <protection locked="0"/>
    </xf>
    <xf numFmtId="169" fontId="31" fillId="0" borderId="31" xfId="11" applyNumberFormat="1" applyFont="1" applyBorder="1" applyAlignment="1" applyProtection="1">
      <alignment horizontal="right"/>
      <protection locked="0"/>
    </xf>
    <xf numFmtId="169" fontId="31" fillId="5" borderId="29" xfId="0" applyNumberFormat="1" applyFont="1" applyFill="1" applyBorder="1" applyProtection="1">
      <protection locked="0"/>
    </xf>
    <xf numFmtId="169" fontId="21" fillId="0" borderId="31" xfId="0" applyNumberFormat="1" applyFont="1" applyBorder="1" applyAlignment="1">
      <alignment horizontal="right"/>
    </xf>
    <xf numFmtId="169" fontId="21" fillId="0" borderId="29" xfId="0" applyNumberFormat="1" applyFont="1" applyBorder="1" applyProtection="1">
      <protection locked="0"/>
    </xf>
    <xf numFmtId="169" fontId="31" fillId="0" borderId="31" xfId="5" applyNumberFormat="1" applyFont="1" applyBorder="1" applyAlignment="1" applyProtection="1">
      <alignment horizontal="right"/>
      <protection locked="0"/>
    </xf>
    <xf numFmtId="37" fontId="11" fillId="0" borderId="31" xfId="0" applyFont="1" applyBorder="1" applyAlignment="1">
      <alignment horizontal="center"/>
    </xf>
    <xf numFmtId="0" fontId="17" fillId="0" borderId="29" xfId="10" applyNumberFormat="1" applyFont="1" applyFill="1" applyBorder="1" applyAlignment="1" applyProtection="1">
      <alignment horizontal="center" wrapText="1"/>
      <protection locked="0"/>
    </xf>
    <xf numFmtId="49" fontId="17" fillId="0" borderId="29" xfId="11" applyNumberFormat="1" applyFont="1" applyBorder="1" applyAlignment="1" applyProtection="1">
      <alignment horizontal="center"/>
      <protection locked="0"/>
    </xf>
    <xf numFmtId="165" fontId="17" fillId="0" borderId="29" xfId="11" applyNumberFormat="1" applyFont="1" applyBorder="1" applyAlignment="1" applyProtection="1">
      <alignment horizontal="right"/>
      <protection locked="0"/>
    </xf>
    <xf numFmtId="38" fontId="17" fillId="5" borderId="29" xfId="0" applyNumberFormat="1" applyFont="1" applyFill="1" applyBorder="1" applyAlignment="1" applyProtection="1">
      <alignment horizontal="center"/>
      <protection locked="0"/>
    </xf>
    <xf numFmtId="38" fontId="17" fillId="0" borderId="31" xfId="0" applyNumberFormat="1" applyFont="1" applyBorder="1" applyAlignment="1">
      <alignment horizontal="center"/>
    </xf>
    <xf numFmtId="168" fontId="17" fillId="0" borderId="31" xfId="2" applyNumberFormat="1" applyFont="1" applyBorder="1" applyAlignment="1" applyProtection="1">
      <alignment horizontal="center"/>
      <protection locked="0"/>
    </xf>
    <xf numFmtId="38" fontId="17" fillId="0" borderId="29" xfId="0" applyNumberFormat="1" applyFont="1" applyBorder="1" applyAlignment="1" applyProtection="1">
      <alignment horizontal="center"/>
      <protection locked="0"/>
    </xf>
    <xf numFmtId="170" fontId="17" fillId="0" borderId="31" xfId="1" applyNumberFormat="1" applyFont="1" applyBorder="1" applyAlignment="1">
      <alignment horizontal="right"/>
    </xf>
    <xf numFmtId="38" fontId="17" fillId="0" borderId="31" xfId="0" applyNumberFormat="1" applyFont="1" applyBorder="1" applyProtection="1">
      <protection locked="0"/>
    </xf>
    <xf numFmtId="38" fontId="17" fillId="0" borderId="31" xfId="0" applyNumberFormat="1" applyFont="1" applyBorder="1" applyAlignment="1">
      <alignment horizontal="right"/>
    </xf>
    <xf numFmtId="38" fontId="17" fillId="0" borderId="31" xfId="0" applyNumberFormat="1" applyFont="1" applyBorder="1" applyAlignment="1" applyProtection="1">
      <alignment horizontal="right"/>
      <protection locked="0"/>
    </xf>
    <xf numFmtId="37" fontId="17" fillId="0" borderId="31" xfId="0" applyFont="1" applyBorder="1" applyAlignment="1" applyProtection="1">
      <alignment horizontal="right"/>
      <protection locked="0"/>
    </xf>
    <xf numFmtId="37" fontId="17" fillId="0" borderId="31" xfId="0" applyFont="1" applyBorder="1" applyAlignment="1">
      <alignment horizontal="right"/>
    </xf>
    <xf numFmtId="37" fontId="44" fillId="0" borderId="0" xfId="0" applyFont="1"/>
    <xf numFmtId="38" fontId="10" fillId="0" borderId="31" xfId="0" applyNumberFormat="1" applyFont="1" applyBorder="1" applyAlignment="1">
      <alignment horizontal="right"/>
    </xf>
    <xf numFmtId="14" fontId="10" fillId="0" borderId="31" xfId="0" applyNumberFormat="1" applyFont="1" applyBorder="1" applyAlignment="1" applyProtection="1">
      <alignment horizontal="center"/>
      <protection locked="0"/>
    </xf>
    <xf numFmtId="38" fontId="10" fillId="0" borderId="29" xfId="3" applyNumberFormat="1" applyFont="1" applyBorder="1" applyProtection="1">
      <protection locked="0"/>
    </xf>
    <xf numFmtId="165" fontId="21" fillId="0" borderId="31" xfId="0" applyNumberFormat="1" applyFont="1" applyBorder="1" applyAlignment="1" applyProtection="1">
      <protection locked="0"/>
    </xf>
    <xf numFmtId="165" fontId="21" fillId="0" borderId="31" xfId="0" applyNumberFormat="1" applyFont="1" applyBorder="1" applyAlignment="1"/>
    <xf numFmtId="169" fontId="21" fillId="5" borderId="31" xfId="0" applyNumberFormat="1" applyFont="1" applyFill="1" applyBorder="1" applyAlignment="1"/>
    <xf numFmtId="38" fontId="21" fillId="5" borderId="29" xfId="0" applyNumberFormat="1" applyFont="1" applyFill="1" applyBorder="1" applyAlignment="1" applyProtection="1">
      <protection locked="0"/>
    </xf>
    <xf numFmtId="38" fontId="21" fillId="0" borderId="29" xfId="0" applyNumberFormat="1" applyFont="1" applyBorder="1" applyAlignment="1" applyProtection="1">
      <protection locked="0"/>
    </xf>
    <xf numFmtId="38" fontId="17" fillId="0" borderId="31" xfId="0" applyNumberFormat="1" applyFont="1" applyBorder="1" applyAlignment="1" applyProtection="1">
      <protection locked="0"/>
    </xf>
    <xf numFmtId="38" fontId="17" fillId="0" borderId="31" xfId="11" applyNumberFormat="1" applyFont="1" applyBorder="1" applyAlignment="1" applyProtection="1">
      <alignment horizontal="right"/>
      <protection locked="0"/>
    </xf>
    <xf numFmtId="38" fontId="10" fillId="5" borderId="29" xfId="0" applyNumberFormat="1" applyFont="1" applyFill="1" applyBorder="1" applyAlignment="1" applyProtection="1">
      <protection locked="0"/>
    </xf>
    <xf numFmtId="38" fontId="10" fillId="0" borderId="29" xfId="3" applyNumberFormat="1" applyFont="1" applyBorder="1" applyAlignment="1" applyProtection="1">
      <protection locked="0"/>
    </xf>
    <xf numFmtId="49" fontId="17" fillId="0" borderId="29" xfId="11" applyNumberFormat="1" applyFont="1" applyBorder="1" applyAlignment="1" applyProtection="1">
      <alignment horizontal="center" wrapText="1"/>
      <protection locked="0"/>
    </xf>
    <xf numFmtId="0" fontId="21" fillId="0" borderId="31" xfId="10" applyNumberFormat="1" applyFont="1" applyFill="1" applyBorder="1" applyAlignment="1" applyProtection="1">
      <alignment horizontal="center" wrapText="1"/>
      <protection locked="0"/>
    </xf>
    <xf numFmtId="49" fontId="21" fillId="0" borderId="29" xfId="11" applyNumberFormat="1" applyFont="1" applyBorder="1" applyAlignment="1" applyProtection="1">
      <alignment horizontal="center" wrapText="1"/>
      <protection locked="0"/>
    </xf>
    <xf numFmtId="49" fontId="21" fillId="0" borderId="31" xfId="11" applyNumberFormat="1" applyFont="1" applyBorder="1" applyAlignment="1" applyProtection="1">
      <alignment horizontal="center" wrapText="1"/>
      <protection locked="0"/>
    </xf>
    <xf numFmtId="49" fontId="21" fillId="0" borderId="31" xfId="11" applyNumberFormat="1" applyFont="1" applyBorder="1" applyAlignment="1" applyProtection="1">
      <alignment horizontal="center"/>
      <protection locked="0"/>
    </xf>
    <xf numFmtId="171" fontId="17" fillId="0" borderId="31" xfId="11" applyNumberFormat="1" applyFont="1" applyBorder="1" applyAlignment="1" applyProtection="1">
      <alignment horizontal="center" wrapText="1"/>
      <protection locked="0"/>
    </xf>
    <xf numFmtId="49" fontId="17" fillId="0" borderId="31" xfId="11" applyNumberFormat="1" applyFont="1" applyBorder="1" applyAlignment="1" applyProtection="1">
      <alignment horizontal="center" wrapText="1"/>
      <protection locked="0"/>
    </xf>
    <xf numFmtId="0" fontId="17" fillId="0" borderId="31" xfId="10" applyNumberFormat="1" applyFont="1" applyBorder="1" applyAlignment="1" applyProtection="1">
      <alignment horizontal="center"/>
      <protection locked="0"/>
    </xf>
    <xf numFmtId="38" fontId="17" fillId="5" borderId="29" xfId="0" applyNumberFormat="1" applyFont="1" applyFill="1" applyBorder="1" applyProtection="1">
      <protection locked="0"/>
    </xf>
    <xf numFmtId="14" fontId="17" fillId="0" borderId="31" xfId="2" applyNumberFormat="1" applyFont="1" applyBorder="1" applyAlignment="1" applyProtection="1">
      <alignment horizontal="center"/>
      <protection locked="0"/>
    </xf>
    <xf numFmtId="170" fontId="17" fillId="0" borderId="31" xfId="5" applyNumberFormat="1" applyFont="1" applyBorder="1" applyAlignment="1" applyProtection="1">
      <alignment horizontal="right"/>
      <protection locked="0"/>
    </xf>
    <xf numFmtId="0" fontId="17" fillId="0" borderId="31" xfId="1" applyNumberFormat="1" applyFont="1" applyFill="1" applyBorder="1" applyAlignment="1" applyProtection="1">
      <alignment horizontal="center"/>
      <protection locked="0"/>
    </xf>
    <xf numFmtId="49" fontId="17" fillId="0" borderId="31" xfId="0" applyNumberFormat="1" applyFont="1" applyBorder="1" applyAlignment="1" applyProtection="1">
      <alignment horizontal="center"/>
      <protection locked="0"/>
    </xf>
    <xf numFmtId="38" fontId="17" fillId="0" borderId="29" xfId="0" applyNumberFormat="1" applyFont="1" applyBorder="1" applyProtection="1">
      <protection locked="0"/>
    </xf>
    <xf numFmtId="171" fontId="17" fillId="0" borderId="31" xfId="11" applyNumberFormat="1" applyFont="1" applyBorder="1" applyAlignment="1" applyProtection="1">
      <alignment horizontal="center"/>
      <protection locked="0"/>
    </xf>
    <xf numFmtId="14" fontId="17" fillId="0" borderId="31" xfId="0" applyNumberFormat="1" applyFont="1" applyBorder="1" applyAlignment="1" applyProtection="1">
      <alignment horizontal="center"/>
      <protection locked="0"/>
    </xf>
    <xf numFmtId="38" fontId="10" fillId="0" borderId="29" xfId="0" applyNumberFormat="1" applyFont="1" applyBorder="1" applyAlignment="1" applyProtection="1">
      <alignment horizontal="right"/>
      <protection locked="0"/>
    </xf>
    <xf numFmtId="49" fontId="31" fillId="0" borderId="31" xfId="11" applyNumberFormat="1" applyFont="1" applyBorder="1" applyAlignment="1" applyProtection="1">
      <alignment horizontal="center" wrapText="1"/>
      <protection locked="0"/>
    </xf>
    <xf numFmtId="49" fontId="35" fillId="0" borderId="31" xfId="11" applyNumberFormat="1" applyFont="1" applyBorder="1" applyAlignment="1" applyProtection="1">
      <alignment horizontal="center" wrapText="1"/>
      <protection locked="0"/>
    </xf>
    <xf numFmtId="49" fontId="35" fillId="0" borderId="31" xfId="11" applyNumberFormat="1" applyFont="1" applyBorder="1" applyAlignment="1" applyProtection="1">
      <alignment horizontal="center"/>
      <protection locked="0"/>
    </xf>
    <xf numFmtId="49" fontId="17" fillId="0" borderId="31" xfId="0" applyNumberFormat="1" applyFont="1" applyBorder="1" applyAlignment="1" applyProtection="1">
      <alignment horizontal="center" wrapText="1"/>
      <protection locked="0"/>
    </xf>
    <xf numFmtId="0" fontId="17" fillId="0" borderId="31" xfId="10" applyNumberFormat="1" applyFont="1" applyFill="1" applyBorder="1" applyAlignment="1" applyProtection="1">
      <alignment horizontal="center" wrapText="1"/>
      <protection locked="0"/>
    </xf>
    <xf numFmtId="38" fontId="6" fillId="5" borderId="29" xfId="0" applyNumberFormat="1" applyFont="1" applyFill="1" applyBorder="1" applyAlignment="1" applyProtection="1">
      <protection locked="0"/>
    </xf>
    <xf numFmtId="38" fontId="21" fillId="0" borderId="29" xfId="3" applyNumberFormat="1" applyFont="1" applyBorder="1" applyAlignment="1" applyProtection="1">
      <protection locked="0"/>
    </xf>
    <xf numFmtId="38" fontId="6" fillId="0" borderId="29" xfId="0" applyNumberFormat="1" applyFont="1" applyBorder="1" applyAlignment="1" applyProtection="1">
      <protection locked="0"/>
    </xf>
    <xf numFmtId="38" fontId="17" fillId="5" borderId="29" xfId="0" applyNumberFormat="1" applyFont="1" applyFill="1" applyBorder="1" applyAlignment="1" applyProtection="1">
      <protection locked="0"/>
    </xf>
    <xf numFmtId="166" fontId="17" fillId="0" borderId="29" xfId="0" applyNumberFormat="1" applyFont="1" applyBorder="1" applyAlignment="1" applyProtection="1">
      <protection locked="0"/>
    </xf>
    <xf numFmtId="38" fontId="17" fillId="0" borderId="29" xfId="0" applyNumberFormat="1" applyFont="1" applyBorder="1" applyAlignment="1" applyProtection="1">
      <protection locked="0"/>
    </xf>
    <xf numFmtId="38" fontId="18" fillId="0" borderId="31" xfId="0" applyNumberFormat="1" applyFont="1" applyBorder="1" applyAlignment="1" applyProtection="1">
      <protection locked="0"/>
    </xf>
    <xf numFmtId="38" fontId="6" fillId="0" borderId="31" xfId="0" applyNumberFormat="1" applyFont="1" applyBorder="1" applyAlignment="1" applyProtection="1">
      <protection locked="0"/>
    </xf>
    <xf numFmtId="49" fontId="10" fillId="3" borderId="29" xfId="2" applyNumberFormat="1" applyFont="1" applyFill="1" applyBorder="1" applyAlignment="1" applyProtection="1">
      <protection locked="0"/>
    </xf>
    <xf numFmtId="38" fontId="6" fillId="0" borderId="29" xfId="3" applyNumberFormat="1" applyFont="1" applyBorder="1" applyAlignment="1" applyProtection="1">
      <protection locked="0"/>
    </xf>
    <xf numFmtId="1" fontId="19" fillId="0" borderId="29" xfId="5" applyNumberFormat="1" applyFont="1" applyBorder="1" applyAlignment="1" applyProtection="1">
      <alignment horizontal="center"/>
    </xf>
    <xf numFmtId="1" fontId="20" fillId="0" borderId="29" xfId="5" applyNumberFormat="1" applyFont="1" applyBorder="1" applyAlignment="1" applyProtection="1">
      <alignment horizontal="center"/>
    </xf>
    <xf numFmtId="0" fontId="19" fillId="0" borderId="32" xfId="8" applyFont="1" applyBorder="1" applyAlignment="1">
      <alignment horizontal="center"/>
    </xf>
    <xf numFmtId="49" fontId="6" fillId="0" borderId="31" xfId="9" applyNumberFormat="1" applyFont="1" applyBorder="1" applyAlignment="1" applyProtection="1">
      <alignment horizontal="left"/>
      <protection locked="0"/>
    </xf>
    <xf numFmtId="49" fontId="10" fillId="0" borderId="31" xfId="9" applyNumberFormat="1" applyFont="1" applyBorder="1" applyAlignment="1" applyProtection="1">
      <alignment horizontal="left"/>
      <protection locked="0"/>
    </xf>
    <xf numFmtId="0" fontId="17" fillId="0" borderId="31" xfId="0" applyNumberFormat="1" applyFont="1" applyBorder="1" applyAlignment="1">
      <alignment horizontal="center"/>
    </xf>
    <xf numFmtId="49" fontId="17" fillId="0" borderId="31" xfId="0" applyNumberFormat="1" applyFont="1" applyBorder="1" applyAlignment="1">
      <alignment horizontal="center"/>
    </xf>
    <xf numFmtId="37" fontId="17" fillId="0" borderId="29" xfId="0" applyFont="1" applyBorder="1"/>
    <xf numFmtId="14" fontId="17" fillId="0" borderId="29" xfId="0" applyNumberFormat="1" applyFont="1" applyBorder="1" applyAlignment="1">
      <alignment horizontal="center"/>
    </xf>
    <xf numFmtId="38" fontId="17" fillId="0" borderId="29" xfId="0" applyNumberFormat="1" applyFont="1" applyBorder="1" applyAlignment="1" applyProtection="1">
      <alignment horizontal="right"/>
      <protection locked="0"/>
    </xf>
    <xf numFmtId="170" fontId="17" fillId="0" borderId="31" xfId="1" applyNumberFormat="1" applyFont="1" applyFill="1" applyBorder="1" applyAlignment="1">
      <alignment horizontal="right"/>
    </xf>
    <xf numFmtId="37" fontId="11" fillId="5" borderId="31" xfId="0" applyFont="1" applyFill="1" applyBorder="1" applyAlignment="1">
      <alignment horizontal="center"/>
    </xf>
    <xf numFmtId="38" fontId="17" fillId="0" borderId="29" xfId="0" applyNumberFormat="1" applyFont="1" applyBorder="1" applyAlignment="1">
      <alignment horizontal="right"/>
    </xf>
    <xf numFmtId="38" fontId="10" fillId="0" borderId="29" xfId="0" applyNumberFormat="1" applyFont="1" applyBorder="1" applyProtection="1">
      <protection locked="0"/>
    </xf>
    <xf numFmtId="37" fontId="44" fillId="5" borderId="0" xfId="0" applyFont="1" applyFill="1"/>
    <xf numFmtId="37" fontId="9" fillId="5" borderId="0" xfId="0" applyFont="1" applyFill="1"/>
    <xf numFmtId="37" fontId="10" fillId="0" borderId="33" xfId="0" applyFont="1" applyBorder="1" applyAlignment="1">
      <alignment horizontal="center"/>
    </xf>
    <xf numFmtId="171" fontId="17" fillId="0" borderId="31" xfId="0" applyNumberFormat="1" applyFont="1" applyBorder="1" applyAlignment="1">
      <alignment horizontal="center"/>
    </xf>
    <xf numFmtId="164" fontId="17" fillId="0" borderId="29" xfId="0" applyNumberFormat="1" applyFont="1" applyBorder="1"/>
    <xf numFmtId="164" fontId="17" fillId="0" borderId="31" xfId="0" applyNumberFormat="1" applyFont="1" applyBorder="1"/>
    <xf numFmtId="14" fontId="17" fillId="0" borderId="31" xfId="0" applyNumberFormat="1" applyFont="1" applyBorder="1" applyAlignment="1">
      <alignment horizontal="center"/>
    </xf>
    <xf numFmtId="165" fontId="17" fillId="0" borderId="29" xfId="0" applyNumberFormat="1" applyFont="1" applyBorder="1" applyProtection="1">
      <protection locked="0"/>
    </xf>
    <xf numFmtId="170" fontId="17" fillId="0" borderId="31" xfId="0" applyNumberFormat="1" applyFont="1" applyBorder="1"/>
    <xf numFmtId="170" fontId="17" fillId="0" borderId="31" xfId="0" applyNumberFormat="1" applyFont="1" applyBorder="1" applyAlignment="1">
      <alignment horizontal="right"/>
    </xf>
    <xf numFmtId="170" fontId="17" fillId="0" borderId="31" xfId="0" applyNumberFormat="1" applyFont="1" applyBorder="1" applyAlignment="1" applyProtection="1">
      <alignment horizontal="right"/>
      <protection locked="0"/>
    </xf>
    <xf numFmtId="170" fontId="17" fillId="0" borderId="31" xfId="0" applyNumberFormat="1" applyFont="1" applyBorder="1" applyProtection="1">
      <protection locked="0"/>
    </xf>
    <xf numFmtId="170" fontId="17" fillId="0" borderId="31" xfId="1" applyNumberFormat="1" applyFont="1" applyFill="1" applyBorder="1" applyAlignment="1" applyProtection="1">
      <alignment horizontal="right"/>
      <protection locked="0"/>
    </xf>
    <xf numFmtId="170" fontId="17" fillId="0" borderId="31" xfId="4" applyNumberFormat="1" applyFont="1" applyFill="1" applyBorder="1" applyAlignment="1" applyProtection="1">
      <alignment horizontal="right"/>
      <protection locked="0"/>
    </xf>
    <xf numFmtId="37" fontId="45" fillId="0" borderId="0" xfId="0" applyFont="1"/>
    <xf numFmtId="49" fontId="31" fillId="0" borderId="45" xfId="0" applyNumberFormat="1" applyFont="1" applyBorder="1" applyAlignment="1">
      <alignment horizontal="center"/>
    </xf>
    <xf numFmtId="49" fontId="31" fillId="0" borderId="13" xfId="0" applyNumberFormat="1" applyFont="1" applyBorder="1" applyAlignment="1">
      <alignment horizontal="center"/>
    </xf>
    <xf numFmtId="49" fontId="17" fillId="0" borderId="29" xfId="0" applyNumberFormat="1" applyFont="1" applyBorder="1" applyAlignment="1">
      <alignment horizontal="center"/>
    </xf>
    <xf numFmtId="49" fontId="17" fillId="0" borderId="31" xfId="0" applyNumberFormat="1" applyFont="1" applyBorder="1" applyAlignment="1">
      <alignment horizontal="center" wrapText="1"/>
    </xf>
    <xf numFmtId="49" fontId="17" fillId="0" borderId="31" xfId="0" applyNumberFormat="1" applyFont="1" applyBorder="1" applyAlignment="1">
      <alignment horizontal="center" wrapText="1" shrinkToFit="1"/>
    </xf>
    <xf numFmtId="49" fontId="17" fillId="0" borderId="29" xfId="13" applyNumberFormat="1" applyFont="1" applyBorder="1" applyAlignment="1" applyProtection="1">
      <alignment horizontal="center" vertical="center" wrapText="1"/>
      <protection locked="0"/>
    </xf>
    <xf numFmtId="49" fontId="17" fillId="0" borderId="31" xfId="13" applyNumberFormat="1" applyFont="1" applyBorder="1" applyAlignment="1" applyProtection="1">
      <alignment horizontal="center" vertical="center" wrapText="1"/>
      <protection locked="0"/>
    </xf>
    <xf numFmtId="49" fontId="24" fillId="0" borderId="29" xfId="13" applyNumberFormat="1" applyFont="1" applyBorder="1" applyAlignment="1" applyProtection="1">
      <alignment horizontal="center" wrapText="1"/>
      <protection locked="0"/>
    </xf>
    <xf numFmtId="37" fontId="17" fillId="5" borderId="29" xfId="13" applyFont="1" applyFill="1" applyBorder="1" applyAlignment="1">
      <alignment horizontal="center" wrapText="1"/>
    </xf>
    <xf numFmtId="37" fontId="31" fillId="0" borderId="29" xfId="13" applyFont="1" applyBorder="1" applyAlignment="1">
      <alignment horizontal="center" wrapText="1"/>
    </xf>
    <xf numFmtId="37" fontId="24" fillId="0" borderId="31" xfId="13" applyFont="1" applyBorder="1" applyAlignment="1">
      <alignment horizontal="center" wrapText="1"/>
    </xf>
    <xf numFmtId="0" fontId="31" fillId="5" borderId="29" xfId="14" applyNumberFormat="1" applyFont="1" applyFill="1" applyBorder="1" applyAlignment="1" applyProtection="1">
      <alignment horizontal="center"/>
      <protection locked="0"/>
    </xf>
    <xf numFmtId="49" fontId="31" fillId="5" borderId="29" xfId="13" applyNumberFormat="1" applyFont="1" applyFill="1" applyBorder="1" applyAlignment="1" applyProtection="1">
      <alignment horizontal="center" wrapText="1"/>
      <protection locked="0"/>
    </xf>
    <xf numFmtId="49" fontId="31" fillId="5" borderId="29" xfId="13" applyNumberFormat="1" applyFont="1" applyFill="1" applyBorder="1" applyAlignment="1" applyProtection="1">
      <alignment horizontal="center"/>
      <protection locked="0"/>
    </xf>
    <xf numFmtId="38" fontId="31" fillId="5" borderId="29" xfId="13" applyNumberFormat="1" applyFont="1" applyFill="1" applyBorder="1" applyAlignment="1" applyProtection="1">
      <protection locked="0"/>
    </xf>
    <xf numFmtId="14" fontId="31" fillId="5" borderId="29" xfId="13" applyNumberFormat="1" applyFont="1" applyFill="1" applyBorder="1" applyAlignment="1" applyProtection="1">
      <alignment horizontal="center"/>
      <protection locked="0"/>
    </xf>
    <xf numFmtId="169" fontId="31" fillId="5" borderId="31" xfId="13" applyNumberFormat="1" applyFont="1" applyFill="1" applyBorder="1" applyAlignment="1"/>
    <xf numFmtId="0" fontId="31" fillId="0" borderId="29" xfId="14" applyNumberFormat="1" applyFont="1" applyFill="1" applyBorder="1" applyAlignment="1" applyProtection="1">
      <alignment horizontal="center"/>
      <protection locked="0"/>
    </xf>
    <xf numFmtId="49" fontId="31" fillId="0" borderId="29" xfId="13" applyNumberFormat="1" applyFont="1" applyBorder="1" applyAlignment="1" applyProtection="1">
      <alignment horizontal="center"/>
      <protection locked="0"/>
    </xf>
    <xf numFmtId="38" fontId="31" fillId="0" borderId="29" xfId="13" applyNumberFormat="1" applyFont="1" applyBorder="1" applyAlignment="1" applyProtection="1">
      <protection locked="0"/>
    </xf>
    <xf numFmtId="14" fontId="31" fillId="0" borderId="29" xfId="13" applyNumberFormat="1" applyFont="1" applyBorder="1" applyAlignment="1" applyProtection="1">
      <alignment horizontal="center"/>
      <protection locked="0"/>
    </xf>
    <xf numFmtId="38" fontId="31" fillId="0" borderId="31" xfId="13" applyNumberFormat="1" applyFont="1" applyBorder="1" applyAlignment="1" applyProtection="1">
      <protection locked="0"/>
    </xf>
    <xf numFmtId="38" fontId="31" fillId="0" borderId="33" xfId="13" applyNumberFormat="1" applyFont="1" applyBorder="1" applyAlignment="1" applyProtection="1">
      <protection locked="0"/>
    </xf>
    <xf numFmtId="38" fontId="31" fillId="0" borderId="37" xfId="13" applyNumberFormat="1" applyFont="1" applyBorder="1" applyAlignment="1" applyProtection="1">
      <alignment horizontal="right"/>
      <protection locked="0"/>
    </xf>
    <xf numFmtId="38" fontId="31" fillId="0" borderId="36" xfId="13" applyNumberFormat="1" applyFont="1" applyBorder="1" applyAlignment="1" applyProtection="1">
      <alignment horizontal="right"/>
      <protection locked="0"/>
    </xf>
    <xf numFmtId="0" fontId="17" fillId="0" borderId="29" xfId="14" applyNumberFormat="1" applyFont="1" applyFill="1" applyBorder="1" applyAlignment="1" applyProtection="1">
      <alignment horizontal="center"/>
      <protection locked="0"/>
    </xf>
    <xf numFmtId="49" fontId="17" fillId="0" borderId="29" xfId="13" applyNumberFormat="1" applyFont="1" applyBorder="1" applyAlignment="1" applyProtection="1">
      <alignment horizontal="center" wrapText="1"/>
      <protection locked="0"/>
    </xf>
    <xf numFmtId="49" fontId="17" fillId="0" borderId="29" xfId="13" applyNumberFormat="1" applyFont="1" applyBorder="1" applyAlignment="1" applyProtection="1">
      <alignment horizontal="center"/>
      <protection locked="0"/>
    </xf>
    <xf numFmtId="38" fontId="17" fillId="0" borderId="29" xfId="13" applyNumberFormat="1" applyFont="1" applyBorder="1" applyAlignment="1" applyProtection="1">
      <protection locked="0"/>
    </xf>
    <xf numFmtId="14" fontId="17" fillId="0" borderId="29" xfId="13" applyNumberFormat="1" applyFont="1" applyBorder="1" applyAlignment="1" applyProtection="1">
      <alignment horizontal="center"/>
      <protection locked="0"/>
    </xf>
    <xf numFmtId="170" fontId="21" fillId="0" borderId="31" xfId="14" applyNumberFormat="1" applyFont="1" applyFill="1" applyBorder="1" applyAlignment="1">
      <alignment horizontal="right"/>
    </xf>
    <xf numFmtId="38" fontId="21" fillId="0" borderId="31" xfId="13" applyNumberFormat="1" applyFont="1" applyBorder="1" applyAlignment="1" applyProtection="1">
      <protection locked="0"/>
    </xf>
    <xf numFmtId="38" fontId="17" fillId="0" borderId="29" xfId="13" applyNumberFormat="1" applyFont="1" applyBorder="1" applyAlignment="1" applyProtection="1">
      <alignment horizontal="right"/>
      <protection locked="0"/>
    </xf>
    <xf numFmtId="37" fontId="21" fillId="0" borderId="31" xfId="13" applyFont="1" applyBorder="1" applyAlignment="1">
      <alignment horizontal="right"/>
    </xf>
    <xf numFmtId="0" fontId="17" fillId="0" borderId="31" xfId="14" applyNumberFormat="1" applyFont="1" applyFill="1" applyBorder="1" applyAlignment="1" applyProtection="1">
      <alignment horizontal="center"/>
      <protection locked="0"/>
    </xf>
    <xf numFmtId="49" fontId="17" fillId="0" borderId="40" xfId="13" applyNumberFormat="1" applyFont="1" applyBorder="1" applyAlignment="1" applyProtection="1">
      <alignment horizontal="center" wrapText="1"/>
      <protection locked="0"/>
    </xf>
    <xf numFmtId="38" fontId="17" fillId="0" borderId="31" xfId="13" applyNumberFormat="1" applyFont="1" applyBorder="1" applyAlignment="1" applyProtection="1">
      <protection locked="0"/>
    </xf>
    <xf numFmtId="14" fontId="17" fillId="0" borderId="31" xfId="13" applyNumberFormat="1" applyFont="1" applyBorder="1" applyAlignment="1" applyProtection="1">
      <alignment horizontal="center"/>
      <protection locked="0"/>
    </xf>
    <xf numFmtId="170" fontId="17" fillId="0" borderId="31" xfId="14" applyNumberFormat="1" applyFont="1" applyFill="1" applyBorder="1" applyAlignment="1" applyProtection="1">
      <alignment horizontal="right"/>
      <protection locked="0"/>
    </xf>
    <xf numFmtId="37" fontId="21" fillId="0" borderId="31" xfId="13" applyFont="1" applyBorder="1" applyAlignment="1" applyProtection="1">
      <alignment horizontal="right"/>
      <protection locked="0"/>
    </xf>
    <xf numFmtId="14" fontId="34" fillId="5" borderId="29" xfId="13" applyNumberFormat="1" applyFont="1" applyFill="1" applyBorder="1" applyAlignment="1" applyProtection="1">
      <alignment horizontal="center"/>
      <protection locked="0"/>
    </xf>
    <xf numFmtId="38" fontId="31" fillId="5" borderId="31" xfId="13" applyNumberFormat="1" applyFont="1" applyFill="1" applyBorder="1" applyAlignment="1">
      <alignment horizontal="right"/>
    </xf>
    <xf numFmtId="170" fontId="31" fillId="5" borderId="31" xfId="14" applyNumberFormat="1" applyFont="1" applyFill="1" applyBorder="1" applyAlignment="1">
      <alignment horizontal="right"/>
    </xf>
    <xf numFmtId="37" fontId="31" fillId="5" borderId="31" xfId="13" applyFont="1" applyFill="1" applyBorder="1" applyAlignment="1" applyProtection="1">
      <alignment horizontal="right"/>
      <protection locked="0"/>
    </xf>
    <xf numFmtId="38" fontId="31" fillId="5" borderId="31" xfId="13" applyNumberFormat="1" applyFont="1" applyFill="1" applyBorder="1" applyAlignment="1" applyProtection="1">
      <alignment horizontal="right"/>
      <protection locked="0"/>
    </xf>
    <xf numFmtId="37" fontId="31" fillId="5" borderId="29" xfId="13" applyFont="1" applyFill="1" applyBorder="1" applyAlignment="1" applyProtection="1">
      <alignment horizontal="right"/>
      <protection locked="0"/>
    </xf>
    <xf numFmtId="37" fontId="31" fillId="5" borderId="31" xfId="13" applyFont="1" applyFill="1" applyBorder="1" applyAlignment="1">
      <alignment horizontal="right"/>
    </xf>
    <xf numFmtId="0" fontId="24" fillId="0" borderId="29" xfId="14" applyNumberFormat="1" applyFont="1" applyBorder="1" applyAlignment="1" applyProtection="1">
      <alignment horizontal="center"/>
      <protection locked="0"/>
    </xf>
    <xf numFmtId="49" fontId="24" fillId="0" borderId="29" xfId="13" applyNumberFormat="1" applyFont="1" applyBorder="1" applyAlignment="1" applyProtection="1">
      <alignment horizontal="center"/>
      <protection locked="0"/>
    </xf>
    <xf numFmtId="38" fontId="21" fillId="0" borderId="29" xfId="12" applyNumberFormat="1" applyFont="1" applyBorder="1" applyAlignment="1"/>
    <xf numFmtId="14" fontId="21" fillId="0" borderId="29" xfId="14" applyNumberFormat="1" applyFont="1" applyBorder="1" applyAlignment="1">
      <alignment horizontal="center" wrapText="1"/>
    </xf>
    <xf numFmtId="37" fontId="21" fillId="0" borderId="29" xfId="13" applyFont="1" applyBorder="1" applyAlignment="1" applyProtection="1">
      <alignment horizontal="right"/>
      <protection locked="0"/>
    </xf>
    <xf numFmtId="49" fontId="17" fillId="0" borderId="31" xfId="13" applyNumberFormat="1" applyFont="1" applyBorder="1" applyAlignment="1" applyProtection="1">
      <alignment horizontal="center" wrapText="1"/>
      <protection locked="0"/>
    </xf>
    <xf numFmtId="49" fontId="17" fillId="0" borderId="31" xfId="13" applyNumberFormat="1" applyFont="1" applyBorder="1" applyAlignment="1" applyProtection="1">
      <alignment horizontal="center"/>
      <protection locked="0"/>
    </xf>
    <xf numFmtId="0" fontId="17" fillId="0" borderId="31" xfId="14" applyNumberFormat="1" applyFont="1" applyBorder="1" applyAlignment="1" applyProtection="1">
      <alignment horizontal="center"/>
      <protection locked="0"/>
    </xf>
    <xf numFmtId="38" fontId="24" fillId="0" borderId="31" xfId="13" applyNumberFormat="1" applyFont="1" applyBorder="1" applyAlignment="1" applyProtection="1">
      <protection locked="0"/>
    </xf>
    <xf numFmtId="38" fontId="24" fillId="0" borderId="29" xfId="13" applyNumberFormat="1" applyFont="1" applyBorder="1" applyAlignment="1" applyProtection="1">
      <protection locked="0"/>
    </xf>
    <xf numFmtId="14" fontId="24" fillId="0" borderId="31" xfId="13" applyNumberFormat="1" applyFont="1" applyBorder="1" applyAlignment="1" applyProtection="1">
      <protection locked="0"/>
    </xf>
    <xf numFmtId="49" fontId="17" fillId="0" borderId="44" xfId="13" applyNumberFormat="1" applyFont="1" applyBorder="1" applyAlignment="1" applyProtection="1">
      <alignment horizontal="center" wrapText="1"/>
      <protection locked="0"/>
    </xf>
    <xf numFmtId="49" fontId="17" fillId="0" borderId="35" xfId="13" applyNumberFormat="1" applyFont="1" applyBorder="1" applyAlignment="1" applyProtection="1">
      <alignment horizontal="center"/>
      <protection locked="0"/>
    </xf>
    <xf numFmtId="170" fontId="17" fillId="0" borderId="31" xfId="14" applyNumberFormat="1" applyFont="1" applyBorder="1" applyAlignment="1" applyProtection="1">
      <protection locked="0"/>
    </xf>
    <xf numFmtId="38" fontId="17" fillId="0" borderId="31" xfId="13" applyNumberFormat="1" applyFont="1" applyBorder="1" applyAlignment="1" applyProtection="1">
      <alignment horizontal="right"/>
      <protection locked="0"/>
    </xf>
    <xf numFmtId="0" fontId="31" fillId="5" borderId="31" xfId="14" applyNumberFormat="1" applyFont="1" applyFill="1" applyBorder="1" applyAlignment="1" applyProtection="1">
      <alignment horizontal="center"/>
      <protection locked="0"/>
    </xf>
    <xf numFmtId="49" fontId="31" fillId="5" borderId="40" xfId="13" applyNumberFormat="1" applyFont="1" applyFill="1" applyBorder="1" applyAlignment="1" applyProtection="1">
      <alignment horizontal="center" wrapText="1"/>
      <protection locked="0"/>
    </xf>
    <xf numFmtId="49" fontId="31" fillId="5" borderId="35" xfId="13" applyNumberFormat="1" applyFont="1" applyFill="1" applyBorder="1" applyAlignment="1" applyProtection="1">
      <alignment horizontal="center"/>
      <protection locked="0"/>
    </xf>
    <xf numFmtId="38" fontId="31" fillId="5" borderId="31" xfId="13" applyNumberFormat="1" applyFont="1" applyFill="1" applyBorder="1" applyAlignment="1" applyProtection="1">
      <protection locked="0"/>
    </xf>
    <xf numFmtId="14" fontId="34" fillId="5" borderId="31" xfId="13" applyNumberFormat="1" applyFont="1" applyFill="1" applyBorder="1" applyAlignment="1" applyProtection="1">
      <alignment horizontal="center"/>
      <protection locked="0"/>
    </xf>
    <xf numFmtId="0" fontId="31" fillId="0" borderId="31" xfId="14" applyNumberFormat="1" applyFont="1" applyFill="1" applyBorder="1" applyAlignment="1" applyProtection="1">
      <alignment horizontal="center"/>
      <protection locked="0"/>
    </xf>
    <xf numFmtId="49" fontId="31" fillId="0" borderId="40" xfId="13" applyNumberFormat="1" applyFont="1" applyBorder="1" applyAlignment="1" applyProtection="1">
      <alignment horizontal="center" wrapText="1"/>
      <protection locked="0"/>
    </xf>
    <xf numFmtId="49" fontId="31" fillId="0" borderId="35" xfId="13" applyNumberFormat="1" applyFont="1" applyBorder="1" applyAlignment="1" applyProtection="1">
      <alignment horizontal="center"/>
      <protection locked="0"/>
    </xf>
    <xf numFmtId="14" fontId="31" fillId="0" borderId="31" xfId="13" applyNumberFormat="1" applyFont="1" applyBorder="1" applyAlignment="1" applyProtection="1">
      <alignment horizontal="center"/>
      <protection locked="0"/>
    </xf>
    <xf numFmtId="38" fontId="31" fillId="0" borderId="29" xfId="12" applyNumberFormat="1" applyFont="1" applyBorder="1" applyAlignment="1"/>
    <xf numFmtId="14" fontId="31" fillId="0" borderId="29" xfId="14" applyNumberFormat="1" applyFont="1" applyBorder="1" applyAlignment="1">
      <alignment horizontal="center" wrapText="1"/>
    </xf>
    <xf numFmtId="170" fontId="31" fillId="0" borderId="29" xfId="14" applyNumberFormat="1" applyFont="1" applyBorder="1" applyAlignment="1" applyProtection="1">
      <alignment horizontal="right"/>
      <protection locked="0"/>
    </xf>
    <xf numFmtId="0" fontId="31" fillId="0" borderId="31" xfId="14" applyNumberFormat="1" applyFont="1" applyBorder="1" applyAlignment="1" applyProtection="1">
      <alignment horizontal="center"/>
      <protection locked="0"/>
    </xf>
    <xf numFmtId="38" fontId="31" fillId="0" borderId="31" xfId="12" applyNumberFormat="1" applyFont="1" applyBorder="1" applyAlignment="1"/>
    <xf numFmtId="14" fontId="31" fillId="0" borderId="31" xfId="14" applyNumberFormat="1" applyFont="1" applyBorder="1" applyAlignment="1">
      <alignment horizontal="center" wrapText="1"/>
    </xf>
    <xf numFmtId="37" fontId="31" fillId="0" borderId="29" xfId="13" applyFont="1" applyBorder="1" applyAlignment="1" applyProtection="1">
      <alignment horizontal="right"/>
      <protection locked="0"/>
    </xf>
    <xf numFmtId="0" fontId="31" fillId="0" borderId="32" xfId="14" applyNumberFormat="1" applyFont="1" applyBorder="1" applyAlignment="1" applyProtection="1">
      <alignment horizontal="center"/>
      <protection locked="0"/>
    </xf>
    <xf numFmtId="49" fontId="31" fillId="0" borderId="32" xfId="13" applyNumberFormat="1" applyFont="1" applyBorder="1" applyAlignment="1" applyProtection="1">
      <alignment horizontal="center" wrapText="1"/>
      <protection locked="0"/>
    </xf>
    <xf numFmtId="170" fontId="31" fillId="0" borderId="32" xfId="14" applyNumberFormat="1" applyFont="1" applyBorder="1" applyAlignment="1" applyProtection="1">
      <alignment horizontal="right"/>
      <protection locked="0"/>
    </xf>
    <xf numFmtId="38" fontId="31" fillId="0" borderId="32" xfId="12" applyNumberFormat="1" applyFont="1" applyBorder="1" applyAlignment="1"/>
    <xf numFmtId="14" fontId="31" fillId="0" borderId="32" xfId="14" applyNumberFormat="1" applyFont="1" applyBorder="1" applyAlignment="1">
      <alignment horizontal="center" wrapText="1"/>
    </xf>
    <xf numFmtId="37" fontId="31" fillId="0" borderId="13" xfId="13" applyFont="1" applyBorder="1" applyAlignment="1">
      <alignment horizontal="right"/>
    </xf>
    <xf numFmtId="0" fontId="17" fillId="0" borderId="29" xfId="14" applyNumberFormat="1" applyFont="1" applyBorder="1" applyAlignment="1" applyProtection="1">
      <alignment horizontal="center"/>
      <protection locked="0"/>
    </xf>
    <xf numFmtId="37" fontId="21" fillId="0" borderId="36" xfId="13" applyFont="1" applyBorder="1" applyAlignment="1">
      <alignment horizontal="right"/>
    </xf>
    <xf numFmtId="0" fontId="17" fillId="5" borderId="29" xfId="14" applyNumberFormat="1" applyFont="1" applyFill="1" applyBorder="1" applyAlignment="1" applyProtection="1">
      <alignment horizontal="center"/>
      <protection locked="0"/>
    </xf>
    <xf numFmtId="49" fontId="17" fillId="5" borderId="29" xfId="13" applyNumberFormat="1" applyFont="1" applyFill="1" applyBorder="1" applyAlignment="1" applyProtection="1">
      <alignment horizontal="center" wrapText="1"/>
      <protection locked="0"/>
    </xf>
    <xf numFmtId="170" fontId="17" fillId="5" borderId="29" xfId="14" applyNumberFormat="1" applyFont="1" applyFill="1" applyBorder="1" applyAlignment="1" applyProtection="1">
      <alignment horizontal="right"/>
      <protection locked="0"/>
    </xf>
    <xf numFmtId="38" fontId="17" fillId="5" borderId="29" xfId="12" applyNumberFormat="1" applyFont="1" applyFill="1" applyBorder="1" applyAlignment="1"/>
    <xf numFmtId="14" fontId="17" fillId="5" borderId="29" xfId="14" applyNumberFormat="1" applyFont="1" applyFill="1" applyBorder="1" applyAlignment="1" applyProtection="1">
      <alignment horizontal="center" wrapText="1"/>
    </xf>
    <xf numFmtId="170" fontId="17" fillId="5" borderId="31" xfId="14" applyNumberFormat="1" applyFont="1" applyFill="1" applyBorder="1" applyAlignment="1" applyProtection="1">
      <alignment horizontal="center" wrapText="1"/>
    </xf>
    <xf numFmtId="170" fontId="17" fillId="5" borderId="31" xfId="14" applyNumberFormat="1" applyFont="1" applyFill="1" applyBorder="1" applyAlignment="1">
      <alignment horizontal="right"/>
    </xf>
    <xf numFmtId="38" fontId="17" fillId="5" borderId="31" xfId="13" applyNumberFormat="1" applyFont="1" applyFill="1" applyBorder="1" applyAlignment="1">
      <alignment horizontal="right"/>
    </xf>
    <xf numFmtId="38" fontId="17" fillId="5" borderId="31" xfId="13" applyNumberFormat="1" applyFont="1" applyFill="1" applyBorder="1" applyAlignment="1" applyProtection="1">
      <alignment horizontal="right"/>
      <protection locked="0"/>
    </xf>
    <xf numFmtId="37" fontId="17" fillId="5" borderId="29" xfId="13" applyFont="1" applyFill="1" applyBorder="1" applyAlignment="1" applyProtection="1">
      <alignment horizontal="right"/>
      <protection locked="0"/>
    </xf>
    <xf numFmtId="0" fontId="31" fillId="5" borderId="29" xfId="13" applyNumberFormat="1" applyFont="1" applyFill="1" applyBorder="1" applyAlignment="1" applyProtection="1">
      <alignment horizontal="center" wrapText="1"/>
      <protection locked="0"/>
    </xf>
    <xf numFmtId="0" fontId="31" fillId="5" borderId="29" xfId="14" applyNumberFormat="1" applyFont="1" applyFill="1" applyBorder="1" applyAlignment="1" applyProtection="1">
      <alignment horizontal="center" wrapText="1"/>
      <protection locked="0"/>
    </xf>
    <xf numFmtId="170" fontId="31" fillId="5" borderId="29" xfId="14" applyNumberFormat="1" applyFont="1" applyFill="1" applyBorder="1" applyAlignment="1" applyProtection="1">
      <alignment horizontal="right"/>
      <protection locked="0"/>
    </xf>
    <xf numFmtId="38" fontId="31" fillId="5" borderId="29" xfId="12" applyNumberFormat="1" applyFont="1" applyFill="1" applyBorder="1" applyAlignment="1"/>
    <xf numFmtId="14" fontId="31" fillId="5" borderId="29" xfId="14" applyNumberFormat="1" applyFont="1" applyFill="1" applyBorder="1" applyAlignment="1" applyProtection="1">
      <alignment horizontal="center" wrapText="1"/>
    </xf>
    <xf numFmtId="170" fontId="31" fillId="5" borderId="31" xfId="14" applyNumberFormat="1" applyFont="1" applyFill="1" applyBorder="1" applyAlignment="1" applyProtection="1">
      <alignment horizontal="center" wrapText="1"/>
    </xf>
    <xf numFmtId="170" fontId="21" fillId="5" borderId="31" xfId="14" applyNumberFormat="1" applyFont="1" applyFill="1" applyBorder="1" applyAlignment="1">
      <alignment horizontal="right"/>
    </xf>
    <xf numFmtId="170" fontId="21" fillId="5" borderId="31" xfId="14" applyNumberFormat="1" applyFont="1" applyFill="1" applyBorder="1" applyAlignment="1" applyProtection="1">
      <alignment horizontal="center" wrapText="1"/>
    </xf>
    <xf numFmtId="170" fontId="21" fillId="5" borderId="36" xfId="14" applyNumberFormat="1" applyFont="1" applyFill="1" applyBorder="1" applyAlignment="1" applyProtection="1">
      <alignment horizontal="center" wrapText="1"/>
    </xf>
    <xf numFmtId="49" fontId="17" fillId="5" borderId="29" xfId="13" applyNumberFormat="1" applyFont="1" applyFill="1" applyBorder="1" applyAlignment="1" applyProtection="1">
      <alignment horizontal="center"/>
      <protection locked="0"/>
    </xf>
    <xf numFmtId="38" fontId="17" fillId="5" borderId="29" xfId="13" applyNumberFormat="1" applyFont="1" applyFill="1" applyBorder="1" applyAlignment="1" applyProtection="1">
      <protection locked="0"/>
    </xf>
    <xf numFmtId="14" fontId="17" fillId="5" borderId="29" xfId="13" applyNumberFormat="1" applyFont="1" applyFill="1" applyBorder="1" applyAlignment="1" applyProtection="1">
      <alignment horizontal="center"/>
      <protection locked="0"/>
    </xf>
    <xf numFmtId="38" fontId="21" fillId="5" borderId="31" xfId="13" applyNumberFormat="1" applyFont="1" applyFill="1" applyBorder="1" applyAlignment="1">
      <alignment horizontal="right"/>
    </xf>
    <xf numFmtId="38" fontId="21" fillId="5" borderId="31" xfId="13" applyNumberFormat="1" applyFont="1" applyFill="1" applyBorder="1" applyAlignment="1" applyProtection="1">
      <protection locked="0"/>
    </xf>
    <xf numFmtId="38" fontId="21" fillId="5" borderId="31" xfId="13" applyNumberFormat="1" applyFont="1" applyFill="1" applyBorder="1" applyAlignment="1" applyProtection="1">
      <alignment horizontal="right"/>
      <protection locked="0"/>
    </xf>
    <xf numFmtId="37" fontId="21" fillId="5" borderId="36" xfId="13" applyFont="1" applyFill="1" applyBorder="1" applyAlignment="1">
      <alignment horizontal="right"/>
    </xf>
    <xf numFmtId="49" fontId="31" fillId="0" borderId="31" xfId="13" applyNumberFormat="1" applyFont="1" applyBorder="1" applyAlignment="1" applyProtection="1">
      <alignment horizontal="center"/>
      <protection locked="0"/>
    </xf>
    <xf numFmtId="0" fontId="24" fillId="0" borderId="31" xfId="14" applyNumberFormat="1" applyFont="1" applyFill="1" applyBorder="1" applyAlignment="1" applyProtection="1">
      <alignment horizontal="center"/>
      <protection locked="0"/>
    </xf>
    <xf numFmtId="49" fontId="24" fillId="0" borderId="31" xfId="13" applyNumberFormat="1" applyFont="1" applyBorder="1" applyAlignment="1" applyProtection="1">
      <alignment horizontal="center"/>
      <protection locked="0"/>
    </xf>
    <xf numFmtId="14" fontId="24" fillId="0" borderId="31" xfId="13" applyNumberFormat="1" applyFont="1" applyBorder="1" applyAlignment="1" applyProtection="1">
      <alignment horizontal="center"/>
      <protection locked="0"/>
    </xf>
    <xf numFmtId="38" fontId="24" fillId="0" borderId="31" xfId="13" applyNumberFormat="1" applyFont="1" applyBorder="1" applyAlignment="1">
      <alignment horizontal="right"/>
    </xf>
    <xf numFmtId="170" fontId="24" fillId="0" borderId="31" xfId="14" applyNumberFormat="1" applyFont="1" applyFill="1" applyBorder="1" applyAlignment="1">
      <alignment horizontal="right"/>
    </xf>
    <xf numFmtId="38" fontId="24" fillId="0" borderId="31" xfId="13" applyNumberFormat="1" applyFont="1" applyBorder="1" applyAlignment="1" applyProtection="1">
      <alignment horizontal="right"/>
      <protection locked="0"/>
    </xf>
    <xf numFmtId="37" fontId="24" fillId="0" borderId="36" xfId="13" applyFont="1" applyBorder="1" applyAlignment="1">
      <alignment horizontal="right"/>
    </xf>
    <xf numFmtId="37" fontId="6" fillId="6" borderId="31" xfId="13" applyFont="1" applyFill="1" applyBorder="1" applyAlignment="1"/>
    <xf numFmtId="10" fontId="6" fillId="6" borderId="31" xfId="13" quotePrefix="1" applyNumberFormat="1" applyFont="1" applyFill="1" applyBorder="1" applyAlignment="1">
      <alignment horizontal="center"/>
    </xf>
    <xf numFmtId="169" fontId="31" fillId="5" borderId="29" xfId="13" applyNumberFormat="1" applyFont="1" applyFill="1" applyBorder="1" applyAlignment="1" applyProtection="1">
      <protection locked="0"/>
    </xf>
    <xf numFmtId="169" fontId="31" fillId="5" borderId="31" xfId="13" applyNumberFormat="1" applyFont="1" applyFill="1" applyBorder="1" applyAlignment="1">
      <alignment horizontal="right"/>
    </xf>
    <xf numFmtId="169" fontId="31" fillId="5" borderId="31" xfId="13" applyNumberFormat="1" applyFont="1" applyFill="1" applyBorder="1" applyAlignment="1" applyProtection="1">
      <alignment horizontal="right"/>
      <protection locked="0"/>
    </xf>
    <xf numFmtId="169" fontId="31" fillId="5" borderId="31" xfId="13" applyNumberFormat="1" applyFont="1" applyFill="1" applyBorder="1" applyAlignment="1" applyProtection="1">
      <protection locked="0"/>
    </xf>
    <xf numFmtId="169" fontId="31" fillId="5" borderId="29" xfId="13" applyNumberFormat="1" applyFont="1" applyFill="1" applyBorder="1" applyAlignment="1" applyProtection="1">
      <alignment horizontal="right"/>
      <protection locked="0"/>
    </xf>
    <xf numFmtId="169" fontId="31" fillId="5" borderId="40" xfId="14" applyNumberFormat="1" applyFont="1" applyFill="1" applyBorder="1" applyAlignment="1" applyProtection="1">
      <alignment horizontal="right" wrapText="1"/>
    </xf>
    <xf numFmtId="37" fontId="17" fillId="0" borderId="31" xfId="13" applyFont="1" applyBorder="1" applyAlignment="1">
      <alignment horizontal="right"/>
    </xf>
    <xf numFmtId="3" fontId="31" fillId="0" borderId="40" xfId="13" applyNumberFormat="1" applyFont="1" applyBorder="1" applyAlignment="1">
      <alignment horizontal="right"/>
    </xf>
    <xf numFmtId="3" fontId="17" fillId="0" borderId="43" xfId="13" applyNumberFormat="1" applyFont="1" applyBorder="1" applyAlignment="1">
      <alignment horizontal="right"/>
    </xf>
    <xf numFmtId="3" fontId="17" fillId="0" borderId="40" xfId="13" applyNumberFormat="1" applyFont="1" applyBorder="1" applyAlignment="1">
      <alignment horizontal="right"/>
    </xf>
    <xf numFmtId="3" fontId="31" fillId="0" borderId="29" xfId="14" applyNumberFormat="1" applyFont="1" applyFill="1" applyBorder="1" applyAlignment="1" applyProtection="1">
      <alignment horizontal="right" wrapText="1"/>
    </xf>
    <xf numFmtId="3" fontId="31" fillId="5" borderId="40" xfId="14" applyNumberFormat="1" applyFont="1" applyFill="1" applyBorder="1" applyAlignment="1" applyProtection="1">
      <alignment horizontal="right" wrapText="1"/>
    </xf>
    <xf numFmtId="3" fontId="31" fillId="0" borderId="29" xfId="14" applyNumberFormat="1" applyFont="1" applyBorder="1" applyAlignment="1">
      <alignment horizontal="right" wrapText="1"/>
    </xf>
    <xf numFmtId="3" fontId="17" fillId="0" borderId="31" xfId="13" applyNumberFormat="1" applyFont="1" applyBorder="1" applyAlignment="1">
      <alignment horizontal="right"/>
    </xf>
    <xf numFmtId="3" fontId="31" fillId="0" borderId="40" xfId="14" applyNumberFormat="1" applyFont="1" applyFill="1" applyBorder="1" applyAlignment="1" applyProtection="1">
      <alignment horizontal="right" wrapText="1"/>
    </xf>
    <xf numFmtId="3" fontId="31" fillId="0" borderId="37" xfId="13" applyNumberFormat="1" applyFont="1" applyBorder="1" applyAlignment="1">
      <alignment horizontal="right" wrapText="1"/>
    </xf>
    <xf numFmtId="3" fontId="17" fillId="0" borderId="29" xfId="13" applyNumberFormat="1" applyFont="1" applyBorder="1" applyAlignment="1">
      <alignment horizontal="right"/>
    </xf>
    <xf numFmtId="3" fontId="17" fillId="5" borderId="29" xfId="14" applyNumberFormat="1" applyFont="1" applyFill="1" applyBorder="1" applyAlignment="1" applyProtection="1">
      <alignment horizontal="right" wrapText="1"/>
    </xf>
    <xf numFmtId="3" fontId="31" fillId="5" borderId="29" xfId="13" applyNumberFormat="1" applyFont="1" applyFill="1" applyBorder="1" applyAlignment="1">
      <alignment horizontal="right" wrapText="1"/>
    </xf>
    <xf numFmtId="3" fontId="17" fillId="5" borderId="37" xfId="13" applyNumberFormat="1" applyFont="1" applyFill="1" applyBorder="1" applyAlignment="1">
      <alignment horizontal="right"/>
    </xf>
    <xf numFmtId="3" fontId="24" fillId="0" borderId="40" xfId="14" applyNumberFormat="1" applyFont="1" applyFill="1" applyBorder="1" applyAlignment="1" applyProtection="1">
      <alignment horizontal="right" wrapText="1"/>
    </xf>
    <xf numFmtId="169" fontId="6" fillId="0" borderId="31" xfId="13" applyNumberFormat="1" applyFont="1" applyBorder="1" applyAlignment="1">
      <alignment horizontal="right"/>
    </xf>
    <xf numFmtId="169" fontId="6" fillId="0" borderId="31" xfId="13" applyNumberFormat="1" applyFont="1" applyBorder="1" applyAlignment="1"/>
    <xf numFmtId="37" fontId="31" fillId="0" borderId="46" xfId="13" applyFont="1" applyBorder="1" applyAlignment="1">
      <alignment horizontal="center"/>
    </xf>
    <xf numFmtId="37" fontId="31" fillId="5" borderId="29" xfId="13" applyFont="1" applyFill="1" applyBorder="1" applyAlignment="1">
      <alignment horizontal="center" wrapText="1"/>
    </xf>
    <xf numFmtId="37" fontId="24" fillId="5" borderId="31" xfId="13" applyFont="1" applyFill="1" applyBorder="1" applyAlignment="1">
      <alignment horizontal="center" wrapText="1"/>
    </xf>
    <xf numFmtId="49" fontId="17" fillId="0" borderId="32" xfId="13" applyNumberFormat="1" applyFont="1" applyBorder="1" applyAlignment="1" applyProtection="1">
      <alignment horizontal="center" vertical="center" wrapText="1"/>
      <protection locked="0"/>
    </xf>
    <xf numFmtId="0" fontId="31" fillId="0" borderId="29" xfId="14" applyNumberFormat="1" applyFont="1" applyFill="1" applyBorder="1" applyAlignment="1" applyProtection="1">
      <alignment horizontal="center" wrapText="1"/>
      <protection locked="0"/>
    </xf>
    <xf numFmtId="0" fontId="17" fillId="0" borderId="29" xfId="13" applyNumberFormat="1" applyFont="1" applyBorder="1" applyAlignment="1" applyProtection="1">
      <alignment horizontal="center" wrapText="1"/>
      <protection locked="0"/>
    </xf>
    <xf numFmtId="0" fontId="17" fillId="0" borderId="29" xfId="14" applyNumberFormat="1" applyFont="1" applyFill="1" applyBorder="1" applyAlignment="1" applyProtection="1">
      <alignment horizontal="center" wrapText="1"/>
      <protection locked="0"/>
    </xf>
    <xf numFmtId="38" fontId="17" fillId="0" borderId="29" xfId="13" applyNumberFormat="1" applyFont="1" applyBorder="1" applyAlignment="1" applyProtection="1">
      <alignment wrapText="1"/>
      <protection locked="0"/>
    </xf>
    <xf numFmtId="14" fontId="17" fillId="0" borderId="29" xfId="13" applyNumberFormat="1" applyFont="1" applyBorder="1" applyAlignment="1" applyProtection="1">
      <alignment horizontal="center" wrapText="1"/>
      <protection locked="0"/>
    </xf>
    <xf numFmtId="170" fontId="17" fillId="0" borderId="29" xfId="14" applyNumberFormat="1" applyFont="1" applyFill="1" applyBorder="1" applyAlignment="1" applyProtection="1">
      <alignment horizontal="right"/>
      <protection locked="0"/>
    </xf>
    <xf numFmtId="14" fontId="31" fillId="0" borderId="29" xfId="14" applyNumberFormat="1" applyFont="1" applyFill="1" applyBorder="1" applyAlignment="1" applyProtection="1">
      <alignment horizontal="center" wrapText="1"/>
    </xf>
    <xf numFmtId="170" fontId="31" fillId="0" borderId="31" xfId="14" applyNumberFormat="1" applyFont="1" applyFill="1" applyBorder="1" applyAlignment="1" applyProtection="1">
      <alignment horizontal="center" wrapText="1"/>
    </xf>
    <xf numFmtId="170" fontId="21" fillId="0" borderId="31" xfId="14" applyNumberFormat="1" applyFont="1" applyFill="1" applyBorder="1" applyAlignment="1" applyProtection="1">
      <alignment horizontal="center" wrapText="1"/>
    </xf>
    <xf numFmtId="0" fontId="31" fillId="0" borderId="46" xfId="13" applyNumberFormat="1" applyFont="1" applyBorder="1" applyAlignment="1" applyProtection="1">
      <alignment horizontal="center" wrapText="1"/>
      <protection locked="0"/>
    </xf>
    <xf numFmtId="0" fontId="31" fillId="0" borderId="46" xfId="14" applyNumberFormat="1" applyFont="1" applyFill="1" applyBorder="1" applyAlignment="1" applyProtection="1">
      <alignment horizontal="center" wrapText="1"/>
      <protection locked="0"/>
    </xf>
    <xf numFmtId="49" fontId="31" fillId="0" borderId="14" xfId="13" applyNumberFormat="1" applyFont="1" applyBorder="1" applyAlignment="1" applyProtection="1">
      <alignment horizontal="center" wrapText="1"/>
      <protection locked="0"/>
    </xf>
    <xf numFmtId="170" fontId="31" fillId="0" borderId="14" xfId="14" applyNumberFormat="1" applyFont="1" applyFill="1" applyBorder="1" applyAlignment="1" applyProtection="1">
      <alignment horizontal="right"/>
      <protection locked="0"/>
    </xf>
    <xf numFmtId="38" fontId="31" fillId="0" borderId="46" xfId="12" applyNumberFormat="1" applyFont="1" applyBorder="1" applyAlignment="1"/>
    <xf numFmtId="14" fontId="31" fillId="0" borderId="46" xfId="14" applyNumberFormat="1" applyFont="1" applyFill="1" applyBorder="1" applyAlignment="1" applyProtection="1">
      <alignment horizontal="center" wrapText="1"/>
    </xf>
    <xf numFmtId="37" fontId="31" fillId="0" borderId="14" xfId="13" applyFont="1" applyBorder="1" applyAlignment="1" applyProtection="1">
      <alignment horizontal="right"/>
      <protection locked="0"/>
    </xf>
    <xf numFmtId="49" fontId="31" fillId="5" borderId="31" xfId="13" applyNumberFormat="1" applyFont="1" applyFill="1" applyBorder="1" applyAlignment="1" applyProtection="1">
      <alignment horizontal="center" wrapText="1"/>
      <protection locked="0"/>
    </xf>
    <xf numFmtId="170" fontId="31" fillId="5" borderId="31" xfId="14" applyNumberFormat="1" applyFont="1" applyFill="1" applyBorder="1" applyAlignment="1" applyProtection="1">
      <alignment horizontal="right"/>
      <protection locked="0"/>
    </xf>
    <xf numFmtId="0" fontId="24" fillId="5" borderId="31" xfId="14" applyNumberFormat="1" applyFont="1" applyFill="1" applyBorder="1" applyAlignment="1" applyProtection="1">
      <alignment horizontal="center"/>
      <protection locked="0"/>
    </xf>
    <xf numFmtId="49" fontId="24" fillId="5" borderId="29" xfId="13" applyNumberFormat="1" applyFont="1" applyFill="1" applyBorder="1" applyAlignment="1" applyProtection="1">
      <alignment horizontal="center" wrapText="1"/>
      <protection locked="0"/>
    </xf>
    <xf numFmtId="49" fontId="24" fillId="5" borderId="29" xfId="13" applyNumberFormat="1" applyFont="1" applyFill="1" applyBorder="1" applyAlignment="1" applyProtection="1">
      <alignment horizontal="center"/>
      <protection locked="0"/>
    </xf>
    <xf numFmtId="38" fontId="24" fillId="5" borderId="31" xfId="13" applyNumberFormat="1" applyFont="1" applyFill="1" applyBorder="1" applyAlignment="1" applyProtection="1">
      <protection locked="0"/>
    </xf>
    <xf numFmtId="38" fontId="24" fillId="5" borderId="29" xfId="13" applyNumberFormat="1" applyFont="1" applyFill="1" applyBorder="1" applyAlignment="1" applyProtection="1">
      <protection locked="0"/>
    </xf>
    <xf numFmtId="14" fontId="25" fillId="5" borderId="31" xfId="13" applyNumberFormat="1" applyFont="1" applyFill="1" applyBorder="1" applyAlignment="1" applyProtection="1">
      <alignment horizontal="center"/>
      <protection locked="0"/>
    </xf>
    <xf numFmtId="38" fontId="24" fillId="5" borderId="31" xfId="13" applyNumberFormat="1" applyFont="1" applyFill="1" applyBorder="1" applyAlignment="1">
      <alignment horizontal="right"/>
    </xf>
    <xf numFmtId="170" fontId="24" fillId="5" borderId="31" xfId="14" applyNumberFormat="1" applyFont="1" applyFill="1" applyBorder="1" applyAlignment="1">
      <alignment horizontal="right"/>
    </xf>
    <xf numFmtId="38" fontId="24" fillId="5" borderId="31" xfId="13" applyNumberFormat="1" applyFont="1" applyFill="1" applyBorder="1" applyAlignment="1" applyProtection="1">
      <alignment horizontal="right"/>
      <protection locked="0"/>
    </xf>
    <xf numFmtId="37" fontId="24" fillId="5" borderId="31" xfId="13" applyFont="1" applyFill="1" applyBorder="1" applyAlignment="1" applyProtection="1">
      <alignment horizontal="right"/>
      <protection locked="0"/>
    </xf>
    <xf numFmtId="37" fontId="24" fillId="5" borderId="31" xfId="13" applyFont="1" applyFill="1" applyBorder="1" applyAlignment="1">
      <alignment horizontal="right"/>
    </xf>
    <xf numFmtId="170" fontId="17" fillId="0" borderId="29" xfId="14" applyNumberFormat="1" applyFont="1" applyFill="1" applyBorder="1" applyAlignment="1" applyProtection="1">
      <protection locked="0"/>
    </xf>
    <xf numFmtId="37" fontId="31" fillId="0" borderId="29" xfId="13" applyFont="1" applyBorder="1" applyAlignment="1"/>
    <xf numFmtId="170" fontId="31" fillId="0" borderId="31" xfId="14" applyNumberFormat="1" applyFont="1" applyFill="1" applyBorder="1" applyAlignment="1" applyProtection="1">
      <protection locked="0"/>
    </xf>
    <xf numFmtId="0" fontId="17" fillId="0" borderId="34" xfId="14" applyNumberFormat="1" applyFont="1" applyFill="1" applyBorder="1" applyAlignment="1" applyProtection="1">
      <alignment horizontal="center"/>
      <protection locked="0"/>
    </xf>
    <xf numFmtId="49" fontId="17" fillId="0" borderId="34" xfId="13" applyNumberFormat="1" applyFont="1" applyBorder="1" applyAlignment="1" applyProtection="1">
      <alignment horizontal="center" wrapText="1"/>
      <protection locked="0"/>
    </xf>
    <xf numFmtId="49" fontId="17" fillId="0" borderId="34" xfId="13" applyNumberFormat="1" applyFont="1" applyBorder="1" applyAlignment="1" applyProtection="1">
      <alignment horizontal="center"/>
      <protection locked="0"/>
    </xf>
    <xf numFmtId="38" fontId="17" fillId="0" borderId="34" xfId="13" applyNumberFormat="1" applyFont="1" applyBorder="1" applyAlignment="1" applyProtection="1">
      <protection locked="0"/>
    </xf>
    <xf numFmtId="170" fontId="17" fillId="0" borderId="31" xfId="14" applyNumberFormat="1" applyFont="1" applyFill="1" applyBorder="1" applyAlignment="1" applyProtection="1">
      <protection locked="0"/>
    </xf>
    <xf numFmtId="165" fontId="17" fillId="0" borderId="31" xfId="13" applyNumberFormat="1" applyFont="1" applyBorder="1" applyAlignment="1" applyProtection="1">
      <protection locked="0"/>
    </xf>
    <xf numFmtId="165" fontId="17" fillId="0" borderId="29" xfId="13" applyNumberFormat="1" applyFont="1" applyBorder="1" applyAlignment="1" applyProtection="1">
      <protection locked="0"/>
    </xf>
    <xf numFmtId="0" fontId="17" fillId="0" borderId="32" xfId="14" applyNumberFormat="1" applyFont="1" applyFill="1" applyBorder="1" applyAlignment="1" applyProtection="1">
      <alignment horizontal="center"/>
      <protection locked="0"/>
    </xf>
    <xf numFmtId="49" fontId="17" fillId="0" borderId="32" xfId="13" applyNumberFormat="1" applyFont="1" applyBorder="1" applyAlignment="1" applyProtection="1">
      <alignment horizontal="center" wrapText="1"/>
      <protection locked="0"/>
    </xf>
    <xf numFmtId="49" fontId="17" fillId="0" borderId="32" xfId="13" applyNumberFormat="1" applyFont="1" applyBorder="1" applyAlignment="1" applyProtection="1">
      <alignment horizontal="center"/>
      <protection locked="0"/>
    </xf>
    <xf numFmtId="38" fontId="17" fillId="0" borderId="32" xfId="13" applyNumberFormat="1" applyFont="1" applyBorder="1" applyAlignment="1" applyProtection="1">
      <protection locked="0"/>
    </xf>
    <xf numFmtId="14" fontId="17" fillId="0" borderId="32" xfId="13" applyNumberFormat="1" applyFont="1" applyBorder="1" applyAlignment="1" applyProtection="1">
      <alignment horizontal="center"/>
      <protection locked="0"/>
    </xf>
    <xf numFmtId="49" fontId="31" fillId="0" borderId="31" xfId="13" applyNumberFormat="1" applyFont="1" applyBorder="1" applyAlignment="1" applyProtection="1">
      <alignment horizontal="center" wrapText="1"/>
      <protection locked="0"/>
    </xf>
    <xf numFmtId="49" fontId="17" fillId="0" borderId="45" xfId="13" applyNumberFormat="1" applyFont="1" applyBorder="1" applyAlignment="1" applyProtection="1">
      <alignment horizontal="center" wrapText="1"/>
      <protection locked="0"/>
    </xf>
    <xf numFmtId="38" fontId="17" fillId="0" borderId="31" xfId="13" applyNumberFormat="1" applyFont="1" applyBorder="1" applyAlignment="1" applyProtection="1">
      <alignment wrapText="1"/>
      <protection locked="0"/>
    </xf>
    <xf numFmtId="0" fontId="31" fillId="0" borderId="23" xfId="14" applyNumberFormat="1" applyFont="1" applyFill="1" applyBorder="1" applyAlignment="1" applyProtection="1">
      <alignment horizontal="center" wrapText="1"/>
      <protection locked="0"/>
    </xf>
    <xf numFmtId="49" fontId="31" fillId="0" borderId="36" xfId="13" applyNumberFormat="1" applyFont="1" applyBorder="1" applyAlignment="1" applyProtection="1">
      <alignment horizontal="center" wrapText="1"/>
      <protection locked="0"/>
    </xf>
    <xf numFmtId="49" fontId="31" fillId="0" borderId="28" xfId="13" applyNumberFormat="1" applyFont="1" applyBorder="1" applyAlignment="1" applyProtection="1">
      <alignment horizontal="center" wrapText="1"/>
      <protection locked="0"/>
    </xf>
    <xf numFmtId="170" fontId="31" fillId="0" borderId="29" xfId="14" applyNumberFormat="1" applyFont="1" applyFill="1" applyBorder="1" applyAlignment="1" applyProtection="1">
      <alignment wrapText="1"/>
      <protection locked="0"/>
    </xf>
    <xf numFmtId="38" fontId="18" fillId="0" borderId="31" xfId="13" applyNumberFormat="1" applyFont="1" applyBorder="1" applyAlignment="1" applyProtection="1">
      <protection locked="0"/>
    </xf>
    <xf numFmtId="38" fontId="18" fillId="0" borderId="29" xfId="13" applyNumberFormat="1" applyFont="1" applyBorder="1" applyAlignment="1" applyProtection="1">
      <protection locked="0"/>
    </xf>
    <xf numFmtId="38" fontId="17" fillId="0" borderId="31" xfId="13" applyNumberFormat="1" applyFont="1" applyBorder="1" applyAlignment="1">
      <alignment horizontal="right"/>
    </xf>
    <xf numFmtId="170" fontId="17" fillId="0" borderId="31" xfId="14" applyNumberFormat="1" applyFont="1" applyFill="1" applyBorder="1" applyAlignment="1">
      <alignment horizontal="right"/>
    </xf>
    <xf numFmtId="37" fontId="17" fillId="0" borderId="31" xfId="13" applyFont="1" applyBorder="1" applyAlignment="1" applyProtection="1">
      <alignment horizontal="right"/>
      <protection locked="0"/>
    </xf>
    <xf numFmtId="0" fontId="21" fillId="0" borderId="29" xfId="13" applyNumberFormat="1" applyFont="1" applyBorder="1" applyAlignment="1">
      <alignment horizontal="center"/>
    </xf>
    <xf numFmtId="49" fontId="21" fillId="0" borderId="29" xfId="13" applyNumberFormat="1" applyFont="1" applyBorder="1" applyAlignment="1">
      <alignment horizontal="center" shrinkToFit="1"/>
    </xf>
    <xf numFmtId="49" fontId="21" fillId="0" borderId="29" xfId="13" applyNumberFormat="1" applyFont="1" applyBorder="1" applyAlignment="1">
      <alignment horizontal="center"/>
    </xf>
    <xf numFmtId="37" fontId="21" fillId="0" borderId="29" xfId="13" applyFont="1" applyBorder="1" applyAlignment="1"/>
    <xf numFmtId="38" fontId="21" fillId="0" borderId="29" xfId="13" applyNumberFormat="1" applyFont="1" applyBorder="1" applyAlignment="1" applyProtection="1">
      <protection locked="0"/>
    </xf>
    <xf numFmtId="38" fontId="21" fillId="0" borderId="29" xfId="13" applyNumberFormat="1" applyFont="1" applyBorder="1" applyAlignment="1">
      <alignment horizontal="right"/>
    </xf>
    <xf numFmtId="49" fontId="17" fillId="0" borderId="29" xfId="13" applyNumberFormat="1" applyFont="1" applyBorder="1" applyAlignment="1">
      <alignment horizontal="center"/>
    </xf>
    <xf numFmtId="169" fontId="17" fillId="0" borderId="29" xfId="14" applyNumberFormat="1" applyFont="1" applyFill="1" applyBorder="1" applyAlignment="1" applyProtection="1">
      <alignment wrapText="1"/>
      <protection locked="0"/>
    </xf>
    <xf numFmtId="169" fontId="17" fillId="0" borderId="29" xfId="13" applyNumberFormat="1" applyFont="1" applyBorder="1" applyAlignment="1" applyProtection="1">
      <alignment wrapText="1"/>
      <protection locked="0"/>
    </xf>
    <xf numFmtId="169" fontId="17" fillId="0" borderId="29" xfId="13" applyNumberFormat="1" applyFont="1" applyBorder="1" applyAlignment="1"/>
    <xf numFmtId="169" fontId="21" fillId="0" borderId="31" xfId="13" applyNumberFormat="1" applyFont="1" applyBorder="1" applyAlignment="1">
      <alignment horizontal="right"/>
    </xf>
    <xf numFmtId="169" fontId="21" fillId="0" borderId="31" xfId="14" applyNumberFormat="1" applyFont="1" applyFill="1" applyBorder="1" applyAlignment="1">
      <alignment horizontal="right"/>
    </xf>
    <xf numFmtId="169" fontId="21" fillId="0" borderId="31" xfId="13" applyNumberFormat="1" applyFont="1" applyBorder="1" applyAlignment="1" applyProtection="1">
      <protection locked="0"/>
    </xf>
    <xf numFmtId="169" fontId="21" fillId="0" borderId="31" xfId="13" applyNumberFormat="1" applyFont="1" applyBorder="1" applyAlignment="1" applyProtection="1">
      <alignment horizontal="right"/>
      <protection locked="0"/>
    </xf>
    <xf numFmtId="169" fontId="17" fillId="0" borderId="29" xfId="14" applyNumberFormat="1" applyFont="1" applyFill="1" applyBorder="1" applyAlignment="1" applyProtection="1">
      <alignment horizontal="right"/>
      <protection locked="0"/>
    </xf>
    <xf numFmtId="37" fontId="11" fillId="0" borderId="31" xfId="13" applyFont="1" applyBorder="1" applyAlignment="1">
      <alignment horizontal="center" vertical="center"/>
    </xf>
    <xf numFmtId="38" fontId="17" fillId="0" borderId="31" xfId="12" applyNumberFormat="1" applyFont="1" applyBorder="1" applyAlignment="1">
      <alignment vertical="center"/>
    </xf>
    <xf numFmtId="38" fontId="17" fillId="0" borderId="29" xfId="12" applyNumberFormat="1" applyFont="1" applyBorder="1" applyAlignment="1">
      <alignment vertical="center"/>
    </xf>
    <xf numFmtId="14" fontId="17" fillId="0" borderId="29" xfId="14" applyNumberFormat="1" applyFont="1" applyFill="1" applyBorder="1" applyAlignment="1" applyProtection="1">
      <alignment horizontal="center" vertical="center" wrapText="1"/>
    </xf>
    <xf numFmtId="37" fontId="17" fillId="0" borderId="14" xfId="13" applyFont="1" applyBorder="1" applyAlignment="1" applyProtection="1">
      <alignment horizontal="right" vertical="center"/>
      <protection locked="0"/>
    </xf>
    <xf numFmtId="37" fontId="17" fillId="0" borderId="29" xfId="13" applyFont="1" applyBorder="1" applyAlignment="1" applyProtection="1">
      <alignment horizontal="right" vertical="center"/>
      <protection locked="0"/>
    </xf>
    <xf numFmtId="38" fontId="17" fillId="5" borderId="31" xfId="13" applyNumberFormat="1" applyFont="1" applyFill="1" applyBorder="1" applyAlignment="1" applyProtection="1">
      <alignment vertical="center"/>
      <protection locked="0"/>
    </xf>
    <xf numFmtId="170" fontId="17" fillId="5" borderId="31" xfId="14" applyNumberFormat="1" applyFont="1" applyFill="1" applyBorder="1" applyAlignment="1" applyProtection="1">
      <alignment horizontal="right" vertical="center"/>
      <protection locked="0"/>
    </xf>
    <xf numFmtId="37" fontId="17" fillId="5" borderId="31" xfId="13" applyFont="1" applyFill="1" applyBorder="1" applyAlignment="1">
      <alignment horizontal="right" vertical="center"/>
    </xf>
    <xf numFmtId="37" fontId="11" fillId="5" borderId="31" xfId="13" applyFont="1" applyFill="1" applyBorder="1" applyAlignment="1">
      <alignment horizontal="center" vertical="center"/>
    </xf>
    <xf numFmtId="38" fontId="17" fillId="0" borderId="32" xfId="12" applyNumberFormat="1" applyFont="1" applyBorder="1" applyAlignment="1">
      <alignment vertical="center"/>
    </xf>
    <xf numFmtId="14" fontId="17" fillId="0" borderId="32" xfId="14" applyNumberFormat="1" applyFont="1" applyFill="1" applyBorder="1" applyAlignment="1" applyProtection="1">
      <alignment horizontal="center" vertical="center" wrapText="1"/>
    </xf>
    <xf numFmtId="37" fontId="17" fillId="0" borderId="32" xfId="13" applyFont="1" applyBorder="1" applyAlignment="1" applyProtection="1">
      <alignment horizontal="right" vertical="center"/>
      <protection locked="0"/>
    </xf>
    <xf numFmtId="0" fontId="17" fillId="5" borderId="31" xfId="14" applyNumberFormat="1" applyFont="1" applyFill="1" applyBorder="1" applyAlignment="1" applyProtection="1">
      <alignment horizontal="center" vertical="center"/>
      <protection locked="0"/>
    </xf>
    <xf numFmtId="37" fontId="17" fillId="5" borderId="37" xfId="13" applyFont="1" applyFill="1" applyBorder="1" applyAlignment="1" applyProtection="1">
      <alignment horizontal="right" vertical="center"/>
      <protection locked="0"/>
    </xf>
    <xf numFmtId="37" fontId="17" fillId="5" borderId="36" xfId="13" applyFont="1" applyFill="1" applyBorder="1" applyAlignment="1" applyProtection="1">
      <alignment horizontal="right" vertical="center"/>
      <protection locked="0"/>
    </xf>
    <xf numFmtId="37" fontId="11" fillId="5" borderId="31" xfId="13" applyFont="1" applyFill="1" applyBorder="1" applyAlignment="1">
      <alignment horizontal="center"/>
    </xf>
    <xf numFmtId="14" fontId="17" fillId="5" borderId="29" xfId="13" applyNumberFormat="1" applyFont="1" applyFill="1" applyBorder="1" applyAlignment="1" applyProtection="1">
      <alignment vertical="center"/>
      <protection locked="0"/>
    </xf>
    <xf numFmtId="170" fontId="17" fillId="5" borderId="31" xfId="14" applyNumberFormat="1" applyFont="1" applyFill="1" applyBorder="1" applyAlignment="1">
      <alignment horizontal="center" vertical="center" wrapText="1"/>
    </xf>
    <xf numFmtId="170" fontId="17" fillId="5" borderId="29" xfId="14" applyNumberFormat="1" applyFont="1" applyFill="1" applyBorder="1" applyAlignment="1">
      <alignment horizontal="center" vertical="center" wrapText="1"/>
    </xf>
    <xf numFmtId="37" fontId="9" fillId="0" borderId="0" xfId="13" applyFont="1"/>
    <xf numFmtId="38" fontId="17" fillId="5" borderId="29" xfId="13" applyNumberFormat="1" applyFont="1" applyFill="1" applyBorder="1" applyAlignment="1" applyProtection="1">
      <alignment horizontal="right" vertical="center"/>
      <protection locked="0"/>
    </xf>
    <xf numFmtId="37" fontId="11" fillId="5" borderId="45" xfId="13" applyFont="1" applyFill="1" applyBorder="1" applyAlignment="1">
      <alignment horizontal="center" vertical="center"/>
    </xf>
    <xf numFmtId="0" fontId="17" fillId="5" borderId="46" xfId="14" applyNumberFormat="1" applyFont="1" applyFill="1" applyBorder="1" applyAlignment="1" applyProtection="1">
      <alignment horizontal="center" vertical="center"/>
      <protection locked="0"/>
    </xf>
    <xf numFmtId="49" fontId="17" fillId="5" borderId="46" xfId="13" applyNumberFormat="1" applyFont="1" applyFill="1" applyBorder="1" applyAlignment="1" applyProtection="1">
      <alignment horizontal="center" vertical="center"/>
      <protection locked="0"/>
    </xf>
    <xf numFmtId="38" fontId="17" fillId="5" borderId="46" xfId="13" applyNumberFormat="1" applyFont="1" applyFill="1" applyBorder="1" applyAlignment="1" applyProtection="1">
      <alignment vertical="center"/>
      <protection locked="0"/>
    </xf>
    <xf numFmtId="38" fontId="17" fillId="5" borderId="45" xfId="12" applyNumberFormat="1" applyFont="1" applyFill="1" applyBorder="1" applyAlignment="1">
      <alignment vertical="center"/>
    </xf>
    <xf numFmtId="38" fontId="17" fillId="5" borderId="46" xfId="12" applyNumberFormat="1" applyFont="1" applyFill="1" applyBorder="1" applyAlignment="1">
      <alignment vertical="center"/>
    </xf>
    <xf numFmtId="14" fontId="17" fillId="5" borderId="45" xfId="14" applyNumberFormat="1" applyFont="1" applyFill="1" applyBorder="1" applyAlignment="1" applyProtection="1">
      <alignment horizontal="center" vertical="center" wrapText="1"/>
    </xf>
    <xf numFmtId="38" fontId="17" fillId="5" borderId="45" xfId="13" applyNumberFormat="1" applyFont="1" applyFill="1" applyBorder="1" applyAlignment="1">
      <alignment horizontal="right" vertical="center"/>
    </xf>
    <xf numFmtId="170" fontId="17" fillId="5" borderId="45" xfId="14" applyNumberFormat="1" applyFont="1" applyFill="1" applyBorder="1" applyAlignment="1">
      <alignment horizontal="right" vertical="center"/>
    </xf>
    <xf numFmtId="38" fontId="17" fillId="5" borderId="45" xfId="13" applyNumberFormat="1" applyFont="1" applyFill="1" applyBorder="1" applyAlignment="1" applyProtection="1">
      <alignment vertical="center"/>
      <protection locked="0"/>
    </xf>
    <xf numFmtId="38" fontId="17" fillId="5" borderId="45" xfId="13" applyNumberFormat="1" applyFont="1" applyFill="1" applyBorder="1" applyAlignment="1" applyProtection="1">
      <alignment horizontal="right" vertical="center"/>
      <protection locked="0"/>
    </xf>
    <xf numFmtId="37" fontId="17" fillId="5" borderId="45" xfId="13" applyFont="1" applyFill="1" applyBorder="1" applyAlignment="1" applyProtection="1">
      <alignment horizontal="right" vertical="center"/>
      <protection locked="0"/>
    </xf>
    <xf numFmtId="37" fontId="17" fillId="5" borderId="45" xfId="13" applyFont="1" applyFill="1" applyBorder="1" applyAlignment="1">
      <alignment horizontal="right" vertical="center"/>
    </xf>
    <xf numFmtId="37" fontId="11" fillId="0" borderId="29" xfId="13" applyFont="1" applyBorder="1" applyAlignment="1">
      <alignment horizontal="center" vertical="center"/>
    </xf>
    <xf numFmtId="14" fontId="17" fillId="0" borderId="29" xfId="13" applyNumberFormat="1" applyFont="1" applyBorder="1" applyAlignment="1" applyProtection="1">
      <alignment vertical="center"/>
      <protection locked="0"/>
    </xf>
    <xf numFmtId="38" fontId="17" fillId="0" borderId="29" xfId="13" applyNumberFormat="1" applyFont="1" applyBorder="1" applyAlignment="1">
      <alignment horizontal="right" vertical="center"/>
    </xf>
    <xf numFmtId="170" fontId="17" fillId="0" borderId="29" xfId="14" applyNumberFormat="1" applyFont="1" applyFill="1" applyBorder="1" applyAlignment="1">
      <alignment horizontal="right" vertical="center"/>
    </xf>
    <xf numFmtId="170" fontId="17" fillId="0" borderId="29" xfId="14" applyNumberFormat="1" applyFont="1" applyFill="1" applyBorder="1" applyAlignment="1" applyProtection="1">
      <alignment horizontal="center" vertical="center" wrapText="1"/>
    </xf>
    <xf numFmtId="14" fontId="17" fillId="0" borderId="31" xfId="14" applyNumberFormat="1" applyFont="1" applyFill="1" applyBorder="1" applyAlignment="1" applyProtection="1">
      <alignment horizontal="center" vertical="center" wrapText="1"/>
    </xf>
    <xf numFmtId="49" fontId="17" fillId="0" borderId="35" xfId="15" applyNumberFormat="1" applyFont="1" applyBorder="1" applyAlignment="1" applyProtection="1">
      <alignment horizontal="center"/>
      <protection locked="0"/>
    </xf>
    <xf numFmtId="38" fontId="17" fillId="0" borderId="31" xfId="15" applyNumberFormat="1" applyFont="1" applyBorder="1" applyProtection="1">
      <protection locked="0"/>
    </xf>
    <xf numFmtId="38" fontId="17" fillId="0" borderId="31" xfId="15" applyNumberFormat="1" applyFont="1" applyBorder="1" applyAlignment="1">
      <alignment horizontal="right"/>
    </xf>
    <xf numFmtId="38" fontId="17" fillId="0" borderId="31" xfId="15" applyNumberFormat="1" applyFont="1" applyBorder="1" applyAlignment="1" applyProtection="1">
      <alignment horizontal="right"/>
      <protection locked="0"/>
    </xf>
    <xf numFmtId="0" fontId="17" fillId="0" borderId="31" xfId="15" applyFont="1" applyBorder="1" applyAlignment="1">
      <alignment horizontal="right"/>
    </xf>
    <xf numFmtId="37" fontId="44" fillId="0" borderId="0" xfId="13" applyFont="1" applyAlignment="1">
      <alignment vertical="center"/>
    </xf>
    <xf numFmtId="0" fontId="17" fillId="0" borderId="35" xfId="14" applyNumberFormat="1" applyFont="1" applyFill="1" applyBorder="1" applyAlignment="1" applyProtection="1">
      <alignment horizontal="center" vertical="center"/>
      <protection locked="0"/>
    </xf>
    <xf numFmtId="49" fontId="17" fillId="0" borderId="35" xfId="15" applyNumberFormat="1" applyFont="1" applyBorder="1" applyAlignment="1" applyProtection="1">
      <alignment horizontal="center" vertical="center"/>
      <protection locked="0"/>
    </xf>
    <xf numFmtId="38" fontId="17" fillId="0" borderId="35" xfId="15" applyNumberFormat="1" applyFont="1" applyBorder="1" applyAlignment="1" applyProtection="1">
      <alignment vertical="center"/>
      <protection locked="0"/>
    </xf>
    <xf numFmtId="38" fontId="17" fillId="0" borderId="29" xfId="15" applyNumberFormat="1" applyFont="1" applyBorder="1" applyAlignment="1" applyProtection="1">
      <alignment vertical="center"/>
      <protection locked="0"/>
    </xf>
    <xf numFmtId="38" fontId="17" fillId="0" borderId="33" xfId="13" applyNumberFormat="1" applyFont="1" applyBorder="1" applyAlignment="1" applyProtection="1">
      <alignment vertical="center"/>
      <protection locked="0"/>
    </xf>
    <xf numFmtId="37" fontId="17" fillId="0" borderId="37" xfId="13" applyFont="1" applyBorder="1" applyAlignment="1" applyProtection="1">
      <alignment horizontal="right" vertical="center"/>
      <protection locked="0"/>
    </xf>
    <xf numFmtId="37" fontId="17" fillId="0" borderId="36" xfId="13" applyFont="1" applyBorder="1" applyAlignment="1" applyProtection="1">
      <alignment horizontal="right" vertical="center"/>
      <protection locked="0"/>
    </xf>
    <xf numFmtId="0" fontId="17" fillId="5" borderId="29" xfId="13" applyNumberFormat="1" applyFont="1" applyFill="1" applyBorder="1" applyAlignment="1" applyProtection="1">
      <alignment horizontal="center" vertical="center" wrapText="1"/>
      <protection locked="0"/>
    </xf>
    <xf numFmtId="38" fontId="17" fillId="5" borderId="29" xfId="13" applyNumberFormat="1" applyFont="1" applyFill="1" applyBorder="1" applyAlignment="1" applyProtection="1">
      <alignment vertical="center" wrapText="1"/>
      <protection locked="0"/>
    </xf>
    <xf numFmtId="168" fontId="17" fillId="5" borderId="29" xfId="13" applyNumberFormat="1" applyFont="1" applyFill="1" applyBorder="1" applyAlignment="1" applyProtection="1">
      <alignment horizontal="center" vertical="center" wrapText="1"/>
      <protection locked="0"/>
    </xf>
    <xf numFmtId="170" fontId="17" fillId="5" borderId="29" xfId="14" applyNumberFormat="1" applyFont="1" applyFill="1" applyBorder="1" applyAlignment="1" applyProtection="1">
      <alignment vertical="center" wrapText="1"/>
      <protection locked="0"/>
    </xf>
    <xf numFmtId="170" fontId="17" fillId="5" borderId="36" xfId="14" applyNumberFormat="1" applyFont="1" applyFill="1" applyBorder="1" applyAlignment="1" applyProtection="1">
      <alignment horizontal="center" vertical="center" wrapText="1"/>
    </xf>
    <xf numFmtId="49" fontId="17" fillId="5" borderId="36" xfId="13" applyNumberFormat="1" applyFont="1" applyFill="1" applyBorder="1" applyAlignment="1" applyProtection="1">
      <alignment horizontal="center" vertical="center"/>
      <protection locked="0"/>
    </xf>
    <xf numFmtId="38" fontId="17" fillId="5" borderId="42" xfId="13" applyNumberFormat="1" applyFont="1" applyFill="1" applyBorder="1" applyAlignment="1" applyProtection="1">
      <alignment vertical="center"/>
      <protection locked="0"/>
    </xf>
    <xf numFmtId="14" fontId="17" fillId="5" borderId="31" xfId="13" applyNumberFormat="1" applyFont="1" applyFill="1" applyBorder="1" applyAlignment="1" applyProtection="1">
      <alignment horizontal="center" vertical="center"/>
      <protection locked="0"/>
    </xf>
    <xf numFmtId="37" fontId="17" fillId="5" borderId="36" xfId="13" applyFont="1" applyFill="1" applyBorder="1" applyAlignment="1">
      <alignment horizontal="right" vertical="center"/>
    </xf>
    <xf numFmtId="0" fontId="17" fillId="5" borderId="31" xfId="13" applyNumberFormat="1" applyFont="1" applyFill="1" applyBorder="1" applyAlignment="1" applyProtection="1">
      <alignment horizontal="center" vertical="center" wrapText="1"/>
      <protection locked="0"/>
    </xf>
    <xf numFmtId="38" fontId="17" fillId="5" borderId="31" xfId="12" applyNumberFormat="1" applyFont="1" applyFill="1" applyBorder="1" applyAlignment="1">
      <alignment vertical="center"/>
    </xf>
    <xf numFmtId="14" fontId="17" fillId="5" borderId="31" xfId="14" applyNumberFormat="1" applyFont="1" applyFill="1" applyBorder="1" applyAlignment="1" applyProtection="1">
      <alignment horizontal="center" vertical="center" wrapText="1"/>
    </xf>
    <xf numFmtId="49" fontId="17" fillId="5" borderId="31" xfId="13" applyNumberFormat="1" applyFont="1" applyFill="1" applyBorder="1" applyAlignment="1" applyProtection="1">
      <alignment horizontal="center" vertical="center" wrapText="1"/>
      <protection locked="0"/>
    </xf>
    <xf numFmtId="37" fontId="17" fillId="5" borderId="31" xfId="13" applyFont="1" applyFill="1" applyBorder="1" applyAlignment="1" applyProtection="1">
      <alignment horizontal="right" vertical="center"/>
      <protection locked="0"/>
    </xf>
    <xf numFmtId="37" fontId="17" fillId="0" borderId="29" xfId="13" applyFont="1" applyBorder="1" applyAlignment="1">
      <alignment horizontal="center" wrapText="1"/>
    </xf>
    <xf numFmtId="49" fontId="17" fillId="5" borderId="40" xfId="13" applyNumberFormat="1" applyFont="1" applyFill="1" applyBorder="1" applyAlignment="1" applyProtection="1">
      <alignment horizontal="center" vertical="center" wrapText="1"/>
      <protection locked="0"/>
    </xf>
    <xf numFmtId="37" fontId="17" fillId="0" borderId="32" xfId="13" applyFont="1" applyBorder="1" applyAlignment="1">
      <alignment horizontal="center" wrapText="1"/>
    </xf>
    <xf numFmtId="49" fontId="17" fillId="5" borderId="46" xfId="13" applyNumberFormat="1" applyFont="1" applyFill="1" applyBorder="1" applyAlignment="1" applyProtection="1">
      <alignment horizontal="center" vertical="center" wrapText="1"/>
      <protection locked="0"/>
    </xf>
    <xf numFmtId="49" fontId="17" fillId="0" borderId="29" xfId="15" applyNumberFormat="1" applyFont="1" applyBorder="1" applyAlignment="1" applyProtection="1">
      <alignment horizontal="center" wrapText="1"/>
      <protection locked="0"/>
    </xf>
    <xf numFmtId="49" fontId="17" fillId="0" borderId="40" xfId="15" applyNumberFormat="1" applyFont="1" applyBorder="1" applyAlignment="1" applyProtection="1">
      <alignment horizontal="center" wrapText="1"/>
      <protection locked="0"/>
    </xf>
    <xf numFmtId="49" fontId="17" fillId="0" borderId="35" xfId="15" applyNumberFormat="1" applyFont="1" applyBorder="1" applyAlignment="1" applyProtection="1">
      <alignment horizontal="center" vertical="center" wrapText="1"/>
      <protection locked="0"/>
    </xf>
    <xf numFmtId="49" fontId="17" fillId="0" borderId="41" xfId="15" applyNumberFormat="1" applyFont="1" applyBorder="1" applyAlignment="1" applyProtection="1">
      <alignment horizontal="center" vertical="center" wrapText="1"/>
      <protection locked="0"/>
    </xf>
    <xf numFmtId="49" fontId="17" fillId="0" borderId="29" xfId="15" applyNumberFormat="1" applyFont="1" applyBorder="1" applyAlignment="1" applyProtection="1">
      <alignment horizontal="center" vertical="center" wrapText="1"/>
      <protection locked="0"/>
    </xf>
    <xf numFmtId="49" fontId="17" fillId="0" borderId="40" xfId="15" applyNumberFormat="1" applyFont="1" applyBorder="1" applyAlignment="1" applyProtection="1">
      <alignment horizontal="center" vertical="center" wrapText="1"/>
      <protection locked="0"/>
    </xf>
    <xf numFmtId="49" fontId="17" fillId="0" borderId="44" xfId="15" applyNumberFormat="1" applyFont="1" applyBorder="1" applyAlignment="1" applyProtection="1">
      <alignment horizontal="center" vertical="center" wrapText="1"/>
      <protection locked="0"/>
    </xf>
    <xf numFmtId="0" fontId="17" fillId="5" borderId="29" xfId="14" applyNumberFormat="1" applyFont="1" applyFill="1" applyBorder="1" applyAlignment="1" applyProtection="1">
      <alignment horizontal="center" vertical="center" wrapText="1"/>
      <protection locked="0"/>
    </xf>
    <xf numFmtId="0" fontId="17" fillId="5" borderId="31" xfId="14" applyNumberFormat="1" applyFont="1" applyFill="1" applyBorder="1" applyAlignment="1" applyProtection="1">
      <alignment horizontal="center" vertical="center" wrapText="1"/>
      <protection locked="0"/>
    </xf>
    <xf numFmtId="37" fontId="17" fillId="5" borderId="31" xfId="13" applyFont="1" applyFill="1" applyBorder="1" applyAlignment="1">
      <alignment horizontal="center" wrapText="1"/>
    </xf>
    <xf numFmtId="169" fontId="17" fillId="0" borderId="29" xfId="13" applyNumberFormat="1" applyFont="1" applyBorder="1" applyAlignment="1" applyProtection="1">
      <alignment vertical="center"/>
      <protection locked="0"/>
    </xf>
    <xf numFmtId="169" fontId="17" fillId="0" borderId="31" xfId="13" applyNumberFormat="1" applyFont="1" applyBorder="1" applyAlignment="1" applyProtection="1">
      <alignment vertical="center"/>
      <protection locked="0"/>
    </xf>
    <xf numFmtId="169" fontId="17" fillId="0" borderId="31" xfId="14" applyNumberFormat="1" applyFont="1" applyFill="1" applyBorder="1" applyAlignment="1" applyProtection="1">
      <alignment horizontal="right" vertical="center"/>
      <protection locked="0"/>
    </xf>
    <xf numFmtId="169" fontId="21" fillId="0" borderId="31" xfId="13" applyNumberFormat="1" applyFont="1" applyBorder="1" applyAlignment="1">
      <alignment horizontal="right" vertical="center"/>
    </xf>
    <xf numFmtId="169" fontId="21" fillId="0" borderId="31" xfId="14" applyNumberFormat="1" applyFont="1" applyFill="1" applyBorder="1" applyAlignment="1">
      <alignment horizontal="right" vertical="center"/>
    </xf>
    <xf numFmtId="169" fontId="21" fillId="0" borderId="31" xfId="14" applyNumberFormat="1" applyFont="1" applyFill="1" applyBorder="1" applyAlignment="1" applyProtection="1">
      <alignment horizontal="center" vertical="center" wrapText="1"/>
    </xf>
    <xf numFmtId="169" fontId="21" fillId="0" borderId="31" xfId="13" applyNumberFormat="1" applyFont="1" applyBorder="1" applyAlignment="1" applyProtection="1">
      <alignment horizontal="right" vertical="center"/>
      <protection locked="0"/>
    </xf>
    <xf numFmtId="169" fontId="17" fillId="0" borderId="31" xfId="14" applyNumberFormat="1" applyFont="1" applyFill="1" applyBorder="1" applyAlignment="1" applyProtection="1">
      <alignment vertical="center"/>
      <protection locked="0"/>
    </xf>
    <xf numFmtId="3" fontId="17" fillId="0" borderId="31" xfId="14" applyNumberFormat="1" applyFont="1" applyFill="1" applyBorder="1" applyAlignment="1" applyProtection="1">
      <alignment vertical="center"/>
      <protection locked="0"/>
    </xf>
    <xf numFmtId="3" fontId="17" fillId="0" borderId="40" xfId="14" applyNumberFormat="1" applyFont="1" applyFill="1" applyBorder="1" applyAlignment="1" applyProtection="1">
      <alignment vertical="center" wrapText="1"/>
    </xf>
    <xf numFmtId="3" fontId="17" fillId="5" borderId="29" xfId="14" applyNumberFormat="1" applyFont="1" applyFill="1" applyBorder="1" applyAlignment="1" applyProtection="1">
      <alignment vertical="center" wrapText="1"/>
    </xf>
    <xf numFmtId="3" fontId="17" fillId="5" borderId="40" xfId="14" applyNumberFormat="1" applyFont="1" applyFill="1" applyBorder="1" applyAlignment="1" applyProtection="1">
      <alignment vertical="center" wrapText="1"/>
    </xf>
    <xf numFmtId="37" fontId="11" fillId="5" borderId="29" xfId="13" applyFont="1" applyFill="1" applyBorder="1" applyAlignment="1">
      <alignment horizontal="center" vertical="center"/>
    </xf>
    <xf numFmtId="49" fontId="17" fillId="5" borderId="31" xfId="0" applyNumberFormat="1" applyFont="1" applyFill="1" applyBorder="1" applyAlignment="1">
      <alignment horizontal="center"/>
    </xf>
    <xf numFmtId="169" fontId="6" fillId="0" borderId="31" xfId="13" applyNumberFormat="1" applyFont="1" applyBorder="1" applyAlignment="1">
      <alignment horizontal="right" vertical="center"/>
    </xf>
    <xf numFmtId="3" fontId="17" fillId="0" borderId="29" xfId="0" applyNumberFormat="1" applyFont="1" applyBorder="1" applyAlignment="1" applyProtection="1">
      <alignment horizontal="right"/>
      <protection locked="0"/>
    </xf>
    <xf numFmtId="3" fontId="18" fillId="0" borderId="29" xfId="0" applyNumberFormat="1" applyFont="1" applyBorder="1" applyAlignment="1" applyProtection="1">
      <alignment horizontal="right"/>
      <protection locked="0"/>
    </xf>
    <xf numFmtId="3" fontId="18" fillId="5" borderId="29" xfId="13" applyNumberFormat="1" applyFont="1" applyFill="1" applyBorder="1" applyAlignment="1">
      <alignment horizontal="right" wrapText="1"/>
    </xf>
    <xf numFmtId="49" fontId="17" fillId="0" borderId="32" xfId="15" applyNumberFormat="1" applyFont="1" applyBorder="1" applyAlignment="1" applyProtection="1">
      <alignment horizontal="center" wrapText="1"/>
      <protection locked="0"/>
    </xf>
    <xf numFmtId="49" fontId="17" fillId="0" borderId="32" xfId="15" applyNumberFormat="1" applyFont="1" applyBorder="1" applyAlignment="1" applyProtection="1">
      <alignment horizontal="center"/>
      <protection locked="0"/>
    </xf>
    <xf numFmtId="169" fontId="17" fillId="0" borderId="32" xfId="15" applyNumberFormat="1" applyFont="1" applyBorder="1" applyAlignment="1" applyProtection="1">
      <protection locked="0"/>
    </xf>
    <xf numFmtId="169" fontId="17" fillId="0" borderId="32" xfId="12" applyNumberFormat="1" applyFont="1" applyBorder="1" applyAlignment="1"/>
    <xf numFmtId="14" fontId="17" fillId="0" borderId="32" xfId="14" applyNumberFormat="1" applyFont="1" applyFill="1" applyBorder="1" applyAlignment="1" applyProtection="1">
      <alignment horizontal="center" wrapText="1"/>
    </xf>
    <xf numFmtId="169" fontId="17" fillId="0" borderId="40" xfId="14" applyNumberFormat="1" applyFont="1" applyFill="1" applyBorder="1" applyAlignment="1" applyProtection="1">
      <alignment horizontal="right" wrapText="1"/>
    </xf>
    <xf numFmtId="169" fontId="17" fillId="0" borderId="31" xfId="15" applyNumberFormat="1" applyFont="1" applyBorder="1" applyAlignment="1">
      <alignment horizontal="right"/>
    </xf>
    <xf numFmtId="169" fontId="17" fillId="0" borderId="31" xfId="14" applyNumberFormat="1" applyFont="1" applyFill="1" applyBorder="1" applyAlignment="1">
      <alignment horizontal="right"/>
    </xf>
    <xf numFmtId="169" fontId="17" fillId="0" borderId="31" xfId="15" applyNumberFormat="1" applyFont="1" applyBorder="1" applyAlignment="1" applyProtection="1">
      <protection locked="0"/>
    </xf>
    <xf numFmtId="169" fontId="17" fillId="0" borderId="31" xfId="15" applyNumberFormat="1" applyFont="1" applyBorder="1" applyAlignment="1" applyProtection="1">
      <alignment horizontal="right"/>
      <protection locked="0"/>
    </xf>
    <xf numFmtId="169" fontId="17" fillId="0" borderId="32" xfId="13" applyNumberFormat="1" applyFont="1" applyBorder="1" applyAlignment="1" applyProtection="1">
      <alignment horizontal="right"/>
      <protection locked="0"/>
    </xf>
    <xf numFmtId="49" fontId="17" fillId="5" borderId="31" xfId="13" applyNumberFormat="1" applyFont="1" applyFill="1" applyBorder="1" applyAlignment="1" applyProtection="1">
      <alignment horizontal="center" wrapText="1"/>
      <protection locked="0"/>
    </xf>
    <xf numFmtId="38" fontId="17" fillId="5" borderId="31" xfId="13" applyNumberFormat="1" applyFont="1" applyFill="1" applyBorder="1" applyAlignment="1" applyProtection="1">
      <protection locked="0"/>
    </xf>
    <xf numFmtId="14" fontId="17" fillId="5" borderId="31" xfId="13" applyNumberFormat="1" applyFont="1" applyFill="1" applyBorder="1" applyAlignment="1" applyProtection="1">
      <alignment horizontal="center"/>
      <protection locked="0"/>
    </xf>
    <xf numFmtId="3" fontId="17" fillId="5" borderId="40" xfId="14" applyNumberFormat="1" applyFont="1" applyFill="1" applyBorder="1" applyAlignment="1" applyProtection="1">
      <alignment horizontal="right" wrapText="1"/>
    </xf>
    <xf numFmtId="170" fontId="17" fillId="5" borderId="31" xfId="14" applyNumberFormat="1" applyFont="1" applyFill="1" applyBorder="1" applyAlignment="1" applyProtection="1">
      <alignment horizontal="right"/>
      <protection locked="0"/>
    </xf>
    <xf numFmtId="37" fontId="17" fillId="5" borderId="31" xfId="13" applyFont="1" applyFill="1" applyBorder="1" applyAlignment="1">
      <alignment horizontal="right"/>
    </xf>
    <xf numFmtId="0" fontId="17" fillId="5" borderId="31" xfId="14" applyNumberFormat="1" applyFont="1" applyFill="1" applyBorder="1" applyAlignment="1" applyProtection="1">
      <alignment horizontal="center"/>
      <protection locked="0"/>
    </xf>
    <xf numFmtId="49" fontId="17" fillId="5" borderId="31" xfId="13" applyNumberFormat="1" applyFont="1" applyFill="1" applyBorder="1" applyAlignment="1" applyProtection="1">
      <alignment horizontal="center"/>
      <protection locked="0"/>
    </xf>
    <xf numFmtId="38" fontId="17" fillId="5" borderId="31" xfId="12" applyNumberFormat="1" applyFont="1" applyFill="1" applyBorder="1" applyAlignment="1"/>
    <xf numFmtId="14" fontId="17" fillId="5" borderId="31" xfId="14" applyNumberFormat="1" applyFont="1" applyFill="1" applyBorder="1" applyAlignment="1" applyProtection="1">
      <alignment horizontal="center" wrapText="1"/>
    </xf>
    <xf numFmtId="37" fontId="17" fillId="5" borderId="31" xfId="13" applyFont="1" applyFill="1" applyBorder="1" applyAlignment="1" applyProtection="1">
      <alignment horizontal="right"/>
      <protection locked="0"/>
    </xf>
    <xf numFmtId="37" fontId="17" fillId="5" borderId="29" xfId="13" applyFont="1" applyFill="1" applyBorder="1" applyAlignment="1">
      <alignment horizontal="right"/>
    </xf>
    <xf numFmtId="38" fontId="17" fillId="0" borderId="31" xfId="12" applyNumberFormat="1" applyFont="1" applyBorder="1" applyAlignment="1"/>
    <xf numFmtId="38" fontId="17" fillId="0" borderId="29" xfId="12" applyNumberFormat="1" applyFont="1" applyBorder="1" applyAlignment="1"/>
    <xf numFmtId="14" fontId="17" fillId="0" borderId="31" xfId="14" applyNumberFormat="1" applyFont="1" applyFill="1" applyBorder="1" applyAlignment="1" applyProtection="1">
      <alignment horizontal="center" wrapText="1"/>
    </xf>
    <xf numFmtId="3" fontId="17" fillId="0" borderId="40" xfId="14" applyNumberFormat="1" applyFont="1" applyFill="1" applyBorder="1" applyAlignment="1" applyProtection="1">
      <alignment horizontal="right" wrapText="1"/>
    </xf>
    <xf numFmtId="170" fontId="17" fillId="0" borderId="31" xfId="14" applyNumberFormat="1" applyFont="1" applyFill="1" applyBorder="1" applyAlignment="1" applyProtection="1">
      <alignment wrapText="1"/>
      <protection locked="0"/>
    </xf>
    <xf numFmtId="14" fontId="10" fillId="0" borderId="29" xfId="13" applyNumberFormat="1" applyFont="1" applyBorder="1" applyAlignment="1" applyProtection="1">
      <alignment horizontal="center" wrapText="1"/>
      <protection locked="0"/>
    </xf>
    <xf numFmtId="37" fontId="17" fillId="0" borderId="29" xfId="0" applyFont="1" applyBorder="1" applyAlignment="1"/>
    <xf numFmtId="164" fontId="17" fillId="0" borderId="29" xfId="0" applyNumberFormat="1" applyFont="1" applyBorder="1" applyAlignment="1"/>
    <xf numFmtId="164" fontId="17" fillId="0" borderId="31" xfId="0" applyNumberFormat="1" applyFont="1" applyBorder="1" applyAlignment="1"/>
    <xf numFmtId="170" fontId="17" fillId="0" borderId="31" xfId="0" applyNumberFormat="1" applyFont="1" applyBorder="1" applyAlignment="1"/>
    <xf numFmtId="170" fontId="17" fillId="0" borderId="31" xfId="0" applyNumberFormat="1" applyFont="1" applyBorder="1" applyAlignment="1" applyProtection="1">
      <protection locked="0"/>
    </xf>
    <xf numFmtId="0" fontId="18" fillId="5" borderId="31" xfId="14" applyNumberFormat="1" applyFont="1" applyFill="1" applyBorder="1" applyAlignment="1" applyProtection="1">
      <alignment horizontal="center"/>
      <protection locked="0"/>
    </xf>
    <xf numFmtId="49" fontId="18" fillId="5" borderId="31" xfId="13" applyNumberFormat="1" applyFont="1" applyFill="1" applyBorder="1" applyAlignment="1" applyProtection="1">
      <alignment horizontal="left" wrapText="1"/>
      <protection locked="0"/>
    </xf>
    <xf numFmtId="37" fontId="18" fillId="0" borderId="29" xfId="0" applyFont="1" applyBorder="1" applyAlignment="1"/>
    <xf numFmtId="164" fontId="18" fillId="0" borderId="29" xfId="0" applyNumberFormat="1" applyFont="1" applyBorder="1" applyAlignment="1"/>
    <xf numFmtId="164" fontId="18" fillId="0" borderId="31" xfId="0" applyNumberFormat="1" applyFont="1" applyBorder="1" applyAlignment="1"/>
    <xf numFmtId="170" fontId="18" fillId="0" borderId="31" xfId="0" applyNumberFormat="1" applyFont="1" applyBorder="1" applyAlignment="1"/>
    <xf numFmtId="170" fontId="18" fillId="0" borderId="31" xfId="0" applyNumberFormat="1" applyFont="1" applyBorder="1" applyAlignment="1" applyProtection="1">
      <protection locked="0"/>
    </xf>
    <xf numFmtId="0" fontId="18" fillId="5" borderId="29" xfId="14" applyNumberFormat="1" applyFont="1" applyFill="1" applyBorder="1" applyAlignment="1" applyProtection="1">
      <alignment horizontal="center"/>
      <protection locked="0"/>
    </xf>
    <xf numFmtId="49" fontId="18" fillId="5" borderId="29" xfId="13" applyNumberFormat="1" applyFont="1" applyFill="1" applyBorder="1" applyAlignment="1" applyProtection="1">
      <alignment horizontal="left" wrapText="1"/>
      <protection locked="0"/>
    </xf>
    <xf numFmtId="49" fontId="18" fillId="5" borderId="40" xfId="13" applyNumberFormat="1" applyFont="1" applyFill="1" applyBorder="1" applyAlignment="1" applyProtection="1">
      <alignment horizontal="left" wrapText="1"/>
      <protection locked="0"/>
    </xf>
    <xf numFmtId="49" fontId="18" fillId="5" borderId="29" xfId="13" applyNumberFormat="1" applyFont="1" applyFill="1" applyBorder="1" applyAlignment="1" applyProtection="1">
      <alignment horizontal="center"/>
      <protection locked="0"/>
    </xf>
    <xf numFmtId="38" fontId="18" fillId="5" borderId="29" xfId="13" applyNumberFormat="1" applyFont="1" applyFill="1" applyBorder="1" applyAlignment="1" applyProtection="1">
      <protection locked="0"/>
    </xf>
    <xf numFmtId="14" fontId="18" fillId="5" borderId="29" xfId="13" applyNumberFormat="1" applyFont="1" applyFill="1" applyBorder="1" applyAlignment="1" applyProtection="1">
      <alignment horizontal="center"/>
      <protection locked="0"/>
    </xf>
    <xf numFmtId="3" fontId="18" fillId="5" borderId="29" xfId="14" applyNumberFormat="1" applyFont="1" applyFill="1" applyBorder="1" applyAlignment="1" applyProtection="1">
      <alignment horizontal="right" wrapText="1"/>
    </xf>
    <xf numFmtId="38" fontId="18" fillId="5" borderId="31" xfId="13" applyNumberFormat="1" applyFont="1" applyFill="1" applyBorder="1" applyAlignment="1">
      <alignment horizontal="right"/>
    </xf>
    <xf numFmtId="170" fontId="18" fillId="5" borderId="31" xfId="14" applyNumberFormat="1" applyFont="1" applyFill="1" applyBorder="1" applyAlignment="1">
      <alignment horizontal="right"/>
    </xf>
    <xf numFmtId="38" fontId="18" fillId="5" borderId="31" xfId="13" applyNumberFormat="1" applyFont="1" applyFill="1" applyBorder="1" applyAlignment="1" applyProtection="1">
      <protection locked="0"/>
    </xf>
    <xf numFmtId="38" fontId="18" fillId="5" borderId="31" xfId="13" applyNumberFormat="1" applyFont="1" applyFill="1" applyBorder="1" applyAlignment="1" applyProtection="1">
      <alignment horizontal="right"/>
      <protection locked="0"/>
    </xf>
    <xf numFmtId="170" fontId="18" fillId="5" borderId="31" xfId="14" applyNumberFormat="1" applyFont="1" applyFill="1" applyBorder="1" applyAlignment="1" applyProtection="1">
      <alignment horizontal="right"/>
      <protection locked="0"/>
    </xf>
    <xf numFmtId="37" fontId="18" fillId="5" borderId="31" xfId="13" applyFont="1" applyFill="1" applyBorder="1" applyAlignment="1">
      <alignment horizontal="right"/>
    </xf>
    <xf numFmtId="49" fontId="18" fillId="5" borderId="29" xfId="13" applyNumberFormat="1" applyFont="1" applyFill="1" applyBorder="1" applyAlignment="1" applyProtection="1">
      <alignment horizontal="center" wrapText="1"/>
      <protection locked="0"/>
    </xf>
    <xf numFmtId="170" fontId="18" fillId="5" borderId="29" xfId="14" applyNumberFormat="1" applyFont="1" applyFill="1" applyBorder="1" applyAlignment="1" applyProtection="1">
      <alignment horizontal="right"/>
      <protection locked="0"/>
    </xf>
    <xf numFmtId="38" fontId="18" fillId="5" borderId="29" xfId="12" applyNumberFormat="1" applyFont="1" applyFill="1" applyBorder="1" applyAlignment="1"/>
    <xf numFmtId="14" fontId="18" fillId="5" borderId="29" xfId="14" applyNumberFormat="1" applyFont="1" applyFill="1" applyBorder="1" applyAlignment="1" applyProtection="1">
      <alignment horizontal="center" wrapText="1"/>
    </xf>
    <xf numFmtId="170" fontId="18" fillId="5" borderId="31" xfId="14" applyNumberFormat="1" applyFont="1" applyFill="1" applyBorder="1" applyAlignment="1" applyProtection="1">
      <alignment horizontal="center" wrapText="1"/>
    </xf>
    <xf numFmtId="37" fontId="18" fillId="5" borderId="29" xfId="13" applyFont="1" applyFill="1" applyBorder="1" applyAlignment="1" applyProtection="1">
      <alignment horizontal="right"/>
      <protection locked="0"/>
    </xf>
    <xf numFmtId="49" fontId="18" fillId="5" borderId="36" xfId="13" applyNumberFormat="1" applyFont="1" applyFill="1" applyBorder="1" applyAlignment="1" applyProtection="1">
      <alignment horizontal="center"/>
      <protection locked="0"/>
    </xf>
    <xf numFmtId="38" fontId="18" fillId="5" borderId="42" xfId="13" applyNumberFormat="1" applyFont="1" applyFill="1" applyBorder="1" applyAlignment="1" applyProtection="1">
      <protection locked="0"/>
    </xf>
    <xf numFmtId="14" fontId="18" fillId="5" borderId="31" xfId="13" applyNumberFormat="1" applyFont="1" applyFill="1" applyBorder="1" applyAlignment="1" applyProtection="1">
      <alignment horizontal="center"/>
      <protection locked="0"/>
    </xf>
    <xf numFmtId="37" fontId="18" fillId="5" borderId="36" xfId="13" applyFont="1" applyFill="1" applyBorder="1" applyAlignment="1">
      <alignment horizontal="right"/>
    </xf>
    <xf numFmtId="0" fontId="18" fillId="5" borderId="31" xfId="13" applyNumberFormat="1" applyFont="1" applyFill="1" applyBorder="1" applyAlignment="1" applyProtection="1">
      <alignment horizontal="center" wrapText="1"/>
      <protection locked="0"/>
    </xf>
    <xf numFmtId="0" fontId="18" fillId="5" borderId="29" xfId="14" applyNumberFormat="1" applyFont="1" applyFill="1" applyBorder="1" applyAlignment="1" applyProtection="1">
      <alignment wrapText="1"/>
      <protection locked="0"/>
    </xf>
    <xf numFmtId="38" fontId="18" fillId="5" borderId="31" xfId="12" applyNumberFormat="1" applyFont="1" applyFill="1" applyBorder="1" applyAlignment="1"/>
    <xf numFmtId="14" fontId="18" fillId="5" borderId="31" xfId="14" applyNumberFormat="1" applyFont="1" applyFill="1" applyBorder="1" applyAlignment="1" applyProtection="1">
      <alignment horizontal="center" wrapText="1"/>
    </xf>
    <xf numFmtId="170" fontId="18" fillId="5" borderId="36" xfId="14" applyNumberFormat="1" applyFont="1" applyFill="1" applyBorder="1" applyAlignment="1" applyProtection="1">
      <alignment horizontal="center" wrapText="1"/>
    </xf>
    <xf numFmtId="0" fontId="18" fillId="5" borderId="31" xfId="14" applyNumberFormat="1" applyFont="1" applyFill="1" applyBorder="1" applyAlignment="1" applyProtection="1">
      <alignment wrapText="1"/>
      <protection locked="0"/>
    </xf>
    <xf numFmtId="49" fontId="18" fillId="5" borderId="31" xfId="13" applyNumberFormat="1" applyFont="1" applyFill="1" applyBorder="1" applyAlignment="1" applyProtection="1">
      <alignment horizontal="center" wrapText="1"/>
      <protection locked="0"/>
    </xf>
    <xf numFmtId="37" fontId="18" fillId="5" borderId="31" xfId="13" applyFont="1" applyFill="1" applyBorder="1" applyAlignment="1" applyProtection="1">
      <alignment horizontal="right"/>
      <protection locked="0"/>
    </xf>
    <xf numFmtId="3" fontId="18" fillId="5" borderId="31" xfId="13" applyNumberFormat="1" applyFont="1" applyFill="1" applyBorder="1" applyAlignment="1" applyProtection="1">
      <alignment horizontal="right"/>
      <protection locked="0"/>
    </xf>
    <xf numFmtId="37" fontId="18" fillId="5" borderId="29" xfId="13" applyFont="1" applyFill="1" applyBorder="1" applyAlignment="1">
      <alignment horizontal="right"/>
    </xf>
    <xf numFmtId="38" fontId="18" fillId="0" borderId="29" xfId="13" applyNumberFormat="1" applyFont="1" applyBorder="1" applyAlignment="1" applyProtection="1">
      <alignment horizontal="right"/>
      <protection locked="0"/>
    </xf>
    <xf numFmtId="38" fontId="18" fillId="0" borderId="31" xfId="12" applyNumberFormat="1" applyFont="1" applyBorder="1" applyAlignment="1"/>
    <xf numFmtId="38" fontId="18" fillId="0" borderId="29" xfId="12" applyNumberFormat="1" applyFont="1" applyBorder="1" applyAlignment="1"/>
    <xf numFmtId="14" fontId="18" fillId="0" borderId="31" xfId="14" applyNumberFormat="1" applyFont="1" applyFill="1" applyBorder="1" applyAlignment="1" applyProtection="1">
      <alignment horizontal="center" wrapText="1"/>
    </xf>
    <xf numFmtId="3" fontId="18" fillId="0" borderId="31" xfId="14" applyNumberFormat="1" applyFont="1" applyFill="1" applyBorder="1" applyAlignment="1" applyProtection="1">
      <alignment horizontal="right" wrapText="1"/>
    </xf>
    <xf numFmtId="38" fontId="18" fillId="0" borderId="31" xfId="13" applyNumberFormat="1" applyFont="1" applyBorder="1" applyAlignment="1">
      <alignment horizontal="right"/>
    </xf>
    <xf numFmtId="170" fontId="18" fillId="0" borderId="31" xfId="14" applyNumberFormat="1" applyFont="1" applyFill="1" applyBorder="1" applyAlignment="1">
      <alignment horizontal="right"/>
    </xf>
    <xf numFmtId="38" fontId="18" fillId="0" borderId="31" xfId="13" applyNumberFormat="1" applyFont="1" applyBorder="1" applyAlignment="1" applyProtection="1">
      <alignment horizontal="right"/>
      <protection locked="0"/>
    </xf>
    <xf numFmtId="37" fontId="18" fillId="0" borderId="31" xfId="13" applyFont="1" applyBorder="1" applyAlignment="1" applyProtection="1">
      <alignment horizontal="right"/>
      <protection locked="0"/>
    </xf>
    <xf numFmtId="37" fontId="18" fillId="0" borderId="31" xfId="13" applyFont="1" applyBorder="1" applyAlignment="1">
      <alignment horizontal="right"/>
    </xf>
    <xf numFmtId="37" fontId="9" fillId="0" borderId="31" xfId="13" applyFont="1" applyBorder="1" applyAlignment="1"/>
    <xf numFmtId="3" fontId="9" fillId="0" borderId="31" xfId="13" applyNumberFormat="1" applyFont="1" applyBorder="1" applyAlignment="1">
      <alignment horizontal="right"/>
    </xf>
    <xf numFmtId="37" fontId="6" fillId="0" borderId="33" xfId="13" applyFont="1" applyBorder="1" applyAlignment="1">
      <alignment horizontal="center" vertical="center"/>
    </xf>
    <xf numFmtId="37" fontId="4" fillId="6" borderId="31" xfId="0" quotePrefix="1" applyFont="1" applyFill="1" applyBorder="1" applyAlignment="1">
      <alignment horizontal="center"/>
    </xf>
    <xf numFmtId="164" fontId="4" fillId="0" borderId="31" xfId="0" applyNumberFormat="1" applyFont="1" applyBorder="1"/>
    <xf numFmtId="10" fontId="4" fillId="6" borderId="31" xfId="0" quotePrefix="1" applyNumberFormat="1" applyFont="1" applyFill="1" applyBorder="1" applyAlignment="1">
      <alignment horizontal="center"/>
    </xf>
    <xf numFmtId="37" fontId="31" fillId="0" borderId="29" xfId="13" applyNumberFormat="1" applyFont="1" applyBorder="1" applyAlignment="1">
      <alignment wrapText="1"/>
    </xf>
    <xf numFmtId="37" fontId="17" fillId="0" borderId="29" xfId="13" applyNumberFormat="1" applyFont="1" applyBorder="1" applyAlignment="1" applyProtection="1">
      <protection locked="0"/>
    </xf>
    <xf numFmtId="37" fontId="17" fillId="0" borderId="31" xfId="13" applyNumberFormat="1" applyFont="1" applyBorder="1" applyAlignment="1" applyProtection="1">
      <protection locked="0"/>
    </xf>
    <xf numFmtId="37" fontId="31" fillId="0" borderId="37" xfId="14" applyNumberFormat="1" applyFont="1" applyFill="1" applyBorder="1" applyAlignment="1" applyProtection="1">
      <alignment wrapText="1"/>
    </xf>
    <xf numFmtId="37" fontId="31" fillId="5" borderId="40" xfId="14" applyNumberFormat="1" applyFont="1" applyFill="1" applyBorder="1" applyAlignment="1" applyProtection="1">
      <alignment wrapText="1"/>
    </xf>
    <xf numFmtId="37" fontId="24" fillId="5" borderId="40" xfId="14" applyNumberFormat="1" applyFont="1" applyFill="1" applyBorder="1" applyAlignment="1" applyProtection="1">
      <alignment wrapText="1"/>
    </xf>
    <xf numFmtId="37" fontId="17" fillId="0" borderId="31" xfId="14" applyNumberFormat="1" applyFont="1" applyFill="1" applyBorder="1" applyAlignment="1" applyProtection="1">
      <protection locked="0"/>
    </xf>
    <xf numFmtId="37" fontId="31" fillId="0" borderId="31" xfId="14" applyNumberFormat="1" applyFont="1" applyFill="1" applyBorder="1" applyAlignment="1" applyProtection="1">
      <alignment wrapText="1"/>
    </xf>
    <xf numFmtId="37" fontId="31" fillId="0" borderId="40" xfId="14" applyNumberFormat="1" applyFont="1" applyFill="1" applyBorder="1" applyAlignment="1" applyProtection="1">
      <alignment wrapText="1"/>
    </xf>
    <xf numFmtId="37" fontId="6" fillId="0" borderId="33" xfId="13" applyFont="1" applyBorder="1" applyAlignment="1">
      <alignment horizontal="center"/>
    </xf>
    <xf numFmtId="165" fontId="21" fillId="0" borderId="29" xfId="11" applyNumberFormat="1" applyFont="1" applyBorder="1" applyAlignment="1" applyProtection="1">
      <protection locked="0"/>
    </xf>
    <xf numFmtId="165" fontId="21" fillId="0" borderId="29" xfId="0" applyNumberFormat="1" applyFont="1" applyBorder="1" applyAlignment="1" applyProtection="1">
      <protection locked="0"/>
    </xf>
    <xf numFmtId="38" fontId="31" fillId="0" borderId="31" xfId="11" applyNumberFormat="1" applyFont="1" applyBorder="1" applyAlignment="1" applyProtection="1">
      <protection locked="0"/>
    </xf>
    <xf numFmtId="38" fontId="31" fillId="0" borderId="29" xfId="0" applyNumberFormat="1" applyFont="1" applyBorder="1" applyAlignment="1" applyProtection="1">
      <protection locked="0"/>
    </xf>
    <xf numFmtId="38" fontId="31" fillId="0" borderId="29" xfId="11" applyNumberFormat="1" applyFont="1" applyBorder="1" applyAlignment="1" applyProtection="1">
      <protection locked="0"/>
    </xf>
    <xf numFmtId="0" fontId="17" fillId="0" borderId="31" xfId="1" applyNumberFormat="1" applyFont="1" applyBorder="1" applyAlignment="1" applyProtection="1">
      <alignment horizontal="center"/>
      <protection locked="0"/>
    </xf>
    <xf numFmtId="37" fontId="6" fillId="0" borderId="31" xfId="0" applyFont="1" applyBorder="1" applyAlignment="1" applyProtection="1">
      <protection locked="0"/>
    </xf>
    <xf numFmtId="37" fontId="6" fillId="0" borderId="31" xfId="0" applyFont="1" applyBorder="1" applyAlignment="1"/>
    <xf numFmtId="37" fontId="4" fillId="4" borderId="15" xfId="0" applyFont="1" applyFill="1" applyBorder="1" applyAlignment="1">
      <alignment horizontal="center" vertical="center"/>
    </xf>
    <xf numFmtId="37" fontId="12" fillId="4" borderId="16" xfId="0" applyFont="1" applyFill="1" applyBorder="1" applyAlignment="1">
      <alignment horizontal="center" vertical="center"/>
    </xf>
    <xf numFmtId="37" fontId="12" fillId="4" borderId="7" xfId="0" applyFont="1" applyFill="1" applyBorder="1" applyAlignment="1">
      <alignment horizontal="center" vertical="center"/>
    </xf>
    <xf numFmtId="37" fontId="12" fillId="4" borderId="9" xfId="0" applyFont="1" applyFill="1" applyBorder="1" applyAlignment="1">
      <alignment horizontal="center" vertical="center"/>
    </xf>
    <xf numFmtId="37" fontId="7" fillId="0" borderId="0" xfId="0" applyFont="1" applyAlignment="1">
      <alignment horizontal="center"/>
    </xf>
    <xf numFmtId="37" fontId="4" fillId="4" borderId="15" xfId="0" applyFont="1" applyFill="1" applyBorder="1" applyAlignment="1">
      <alignment horizontal="center"/>
    </xf>
    <xf numFmtId="37" fontId="12" fillId="4" borderId="16" xfId="0" applyFont="1" applyFill="1" applyBorder="1" applyAlignment="1">
      <alignment horizontal="center"/>
    </xf>
    <xf numFmtId="37" fontId="12" fillId="4" borderId="7" xfId="0" applyFont="1" applyFill="1" applyBorder="1" applyAlignment="1">
      <alignment horizontal="center"/>
    </xf>
    <xf numFmtId="37" fontId="12" fillId="4" borderId="9" xfId="0" applyFont="1" applyFill="1" applyBorder="1" applyAlignment="1">
      <alignment horizontal="center"/>
    </xf>
    <xf numFmtId="37" fontId="4" fillId="4" borderId="15" xfId="13" applyFont="1" applyFill="1" applyBorder="1" applyAlignment="1">
      <alignment horizontal="center" vertical="center"/>
    </xf>
    <xf numFmtId="37" fontId="12" fillId="4" borderId="16" xfId="13" applyFont="1" applyFill="1" applyBorder="1" applyAlignment="1">
      <alignment horizontal="center" vertical="center"/>
    </xf>
    <xf numFmtId="37" fontId="12" fillId="4" borderId="7" xfId="13" applyFont="1" applyFill="1" applyBorder="1" applyAlignment="1">
      <alignment horizontal="center" vertical="center"/>
    </xf>
    <xf numFmtId="37" fontId="12" fillId="4" borderId="9" xfId="13" applyFont="1" applyFill="1" applyBorder="1" applyAlignment="1">
      <alignment horizontal="center" vertical="center"/>
    </xf>
    <xf numFmtId="37" fontId="7" fillId="0" borderId="0" xfId="13" applyFont="1" applyAlignment="1">
      <alignment horizontal="center" vertical="center"/>
    </xf>
  </cellXfs>
  <cellStyles count="17">
    <cellStyle name="Comma" xfId="1" builtinId="3"/>
    <cellStyle name="Comma 2" xfId="10" xr:uid="{00000000-0005-0000-0000-000001000000}"/>
    <cellStyle name="Comma 3" xfId="14" xr:uid="{00000000-0005-0000-0000-000002000000}"/>
    <cellStyle name="Comma 4" xfId="5" xr:uid="{00000000-0005-0000-0000-000003000000}"/>
    <cellStyle name="Comma_FY2011 DPH Budget_03.05.10" xfId="7" xr:uid="{00000000-0005-0000-0000-000004000000}"/>
    <cellStyle name="Currency 2" xfId="4" xr:uid="{00000000-0005-0000-0000-000005000000}"/>
    <cellStyle name="Hyperlink" xfId="16" builtinId="8"/>
    <cellStyle name="Normal" xfId="0" builtinId="0"/>
    <cellStyle name="Normal 10" xfId="8" xr:uid="{00000000-0005-0000-0000-000007000000}"/>
    <cellStyle name="Normal 2" xfId="11" xr:uid="{00000000-0005-0000-0000-000008000000}"/>
    <cellStyle name="Normal 2 2" xfId="12" xr:uid="{00000000-0005-0000-0000-000009000000}"/>
    <cellStyle name="Normal 3" xfId="13" xr:uid="{00000000-0005-0000-0000-00000A000000}"/>
    <cellStyle name="Normal 4" xfId="15" xr:uid="{00000000-0005-0000-0000-00000B000000}"/>
    <cellStyle name="Normal_07DPHSS-SP-Local&amp;SpecialFundsProposed2-4-11-06" xfId="2" xr:uid="{00000000-0005-0000-0000-00000C000000}"/>
    <cellStyle name="Normal_07PH-(Revised)StaffingPatternFed-Match" xfId="3" xr:uid="{00000000-0005-0000-0000-00000D000000}"/>
    <cellStyle name="Normal_BFHNS SP Proposed fy2014_sp1_fy14_staff (1)" xfId="9" xr:uid="{00000000-0005-0000-0000-00000E000000}"/>
    <cellStyle name="Normal_FY_2012_BBMR_SP-1_FORM_(FY12_PROPOSED_with_Summary_Page) DPH" xfId="6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BV123"/>
  <sheetViews>
    <sheetView tabSelected="1" view="pageBreakPreview" topLeftCell="A76" zoomScaleNormal="11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7.21875" style="6" customWidth="1"/>
    <col min="3" max="3" width="25.10937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9.5546875" style="6" bestFit="1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157" t="s">
        <v>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15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157" t="s">
        <v>8</v>
      </c>
      <c r="E8" s="8"/>
      <c r="F8" s="1"/>
      <c r="G8" s="157" t="s">
        <v>9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2.75" thickTop="1" thickBot="1">
      <c r="A10" s="1"/>
      <c r="B10" s="10" t="s">
        <v>10</v>
      </c>
      <c r="C10" s="11"/>
      <c r="D10" s="11"/>
      <c r="E10" s="11"/>
      <c r="F10" s="11"/>
      <c r="G10" s="11"/>
      <c r="H10" s="11"/>
      <c r="I10" s="11"/>
      <c r="J10" s="12"/>
      <c r="K10" s="1"/>
      <c r="L10" s="1"/>
      <c r="M10" s="1"/>
      <c r="N10" s="1"/>
      <c r="O10" s="1"/>
      <c r="P10" s="1"/>
      <c r="Q10" s="10" t="s">
        <v>10</v>
      </c>
      <c r="R10" s="12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" thickTop="1">
      <c r="A11" s="1"/>
      <c r="B11" s="13"/>
      <c r="C11" s="1"/>
      <c r="D11" s="1"/>
      <c r="E11" s="1"/>
      <c r="F11" s="1"/>
      <c r="G11" s="1"/>
      <c r="H11" s="1"/>
      <c r="I11" s="1"/>
      <c r="J11" s="14"/>
      <c r="K11" s="1"/>
      <c r="L11" s="1"/>
      <c r="M11" s="1"/>
      <c r="N11" s="1"/>
      <c r="O11" s="1"/>
      <c r="P11" s="1"/>
      <c r="Q11" s="13"/>
      <c r="R11" s="14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>
      <c r="A12" s="1"/>
      <c r="B12" s="15" t="s">
        <v>11</v>
      </c>
      <c r="C12" s="16" t="s">
        <v>12</v>
      </c>
      <c r="D12" s="17" t="s">
        <v>13</v>
      </c>
      <c r="E12" s="16" t="s">
        <v>14</v>
      </c>
      <c r="F12" s="17" t="s">
        <v>15</v>
      </c>
      <c r="G12" s="18" t="s">
        <v>16</v>
      </c>
      <c r="H12" s="18" t="s">
        <v>17</v>
      </c>
      <c r="I12" s="18" t="s">
        <v>18</v>
      </c>
      <c r="J12" s="19" t="s">
        <v>19</v>
      </c>
      <c r="K12" s="16" t="s">
        <v>20</v>
      </c>
      <c r="L12" s="16" t="s">
        <v>21</v>
      </c>
      <c r="M12" s="17" t="s">
        <v>22</v>
      </c>
      <c r="N12" s="17" t="s">
        <v>23</v>
      </c>
      <c r="O12" s="17" t="s">
        <v>24</v>
      </c>
      <c r="P12" s="17" t="s">
        <v>25</v>
      </c>
      <c r="Q12" s="20" t="s">
        <v>26</v>
      </c>
      <c r="R12" s="19" t="s">
        <v>27</v>
      </c>
      <c r="S12" s="20" t="s">
        <v>28</v>
      </c>
      <c r="T12" s="21" t="s">
        <v>29</v>
      </c>
      <c r="U12" s="2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22"/>
      <c r="B13" s="23" t="s">
        <v>0</v>
      </c>
      <c r="C13" s="24"/>
      <c r="D13" s="25" t="s">
        <v>0</v>
      </c>
      <c r="E13" s="25" t="s">
        <v>0</v>
      </c>
      <c r="F13" s="25" t="s">
        <v>0</v>
      </c>
      <c r="G13" s="26"/>
      <c r="H13" s="26" t="s">
        <v>0</v>
      </c>
      <c r="I13" s="1251" t="s">
        <v>30</v>
      </c>
      <c r="J13" s="1252"/>
      <c r="K13" s="27" t="s">
        <v>0</v>
      </c>
      <c r="L13" s="22"/>
      <c r="M13" s="27"/>
      <c r="N13" s="27"/>
      <c r="O13" s="27" t="s">
        <v>31</v>
      </c>
      <c r="P13" s="27"/>
      <c r="Q13" s="28"/>
      <c r="R13" s="29"/>
      <c r="S13" s="30"/>
      <c r="T13" s="30"/>
      <c r="U13" s="522"/>
      <c r="V13" s="522"/>
      <c r="W13" s="522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31"/>
      <c r="B14" s="32" t="s">
        <v>32</v>
      </c>
      <c r="C14" s="26" t="s">
        <v>32</v>
      </c>
      <c r="D14" s="26" t="s">
        <v>33</v>
      </c>
      <c r="E14" s="26" t="s">
        <v>34</v>
      </c>
      <c r="F14" s="26" t="s">
        <v>0</v>
      </c>
      <c r="G14" s="26"/>
      <c r="H14" s="26" t="s">
        <v>0</v>
      </c>
      <c r="I14" s="1253"/>
      <c r="J14" s="1254"/>
      <c r="K14" s="33" t="s">
        <v>35</v>
      </c>
      <c r="L14" s="34" t="s">
        <v>36</v>
      </c>
      <c r="M14" s="34" t="s">
        <v>37</v>
      </c>
      <c r="N14" s="34" t="s">
        <v>38</v>
      </c>
      <c r="O14" s="34" t="s">
        <v>39</v>
      </c>
      <c r="P14" s="22" t="s">
        <v>40</v>
      </c>
      <c r="Q14" s="23" t="s">
        <v>41</v>
      </c>
      <c r="R14" s="35" t="s">
        <v>42</v>
      </c>
      <c r="S14" s="30" t="s">
        <v>43</v>
      </c>
      <c r="T14" s="36" t="s">
        <v>44</v>
      </c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2" thickBot="1">
      <c r="A15" s="37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41" t="s">
        <v>54</v>
      </c>
      <c r="K15" s="42" t="s">
        <v>55</v>
      </c>
      <c r="L15" s="43" t="s">
        <v>56</v>
      </c>
      <c r="M15" s="43" t="s">
        <v>57</v>
      </c>
      <c r="N15" s="43" t="s">
        <v>58</v>
      </c>
      <c r="O15" s="43" t="s">
        <v>59</v>
      </c>
      <c r="P15" s="44" t="s">
        <v>60</v>
      </c>
      <c r="Q15" s="45" t="s">
        <v>61</v>
      </c>
      <c r="R15" s="46" t="s">
        <v>61</v>
      </c>
      <c r="S15" s="42" t="s">
        <v>62</v>
      </c>
      <c r="T15" s="43" t="s">
        <v>63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.75">
      <c r="A16" s="47">
        <v>1</v>
      </c>
      <c r="B16" s="529">
        <v>7201</v>
      </c>
      <c r="C16" s="530" t="s">
        <v>64</v>
      </c>
      <c r="D16" s="530" t="s">
        <v>65</v>
      </c>
      <c r="E16" s="531" t="s">
        <v>66</v>
      </c>
      <c r="F16" s="704">
        <v>28269</v>
      </c>
      <c r="G16" s="633"/>
      <c r="H16" s="634"/>
      <c r="I16" s="534">
        <v>46049</v>
      </c>
      <c r="J16" s="636">
        <v>0</v>
      </c>
      <c r="K16" s="629">
        <f>(+F16+G16+H16+J16)</f>
        <v>28269</v>
      </c>
      <c r="L16" s="447">
        <f>+ROUND((K16*0.3077),0)</f>
        <v>8698</v>
      </c>
      <c r="M16" s="630">
        <v>495</v>
      </c>
      <c r="N16" s="629">
        <v>0</v>
      </c>
      <c r="O16" s="631">
        <f>+ROUND((K16*0.0145),0)</f>
        <v>410</v>
      </c>
      <c r="P16" s="630">
        <v>187</v>
      </c>
      <c r="Q16" s="632">
        <v>8310</v>
      </c>
      <c r="R16" s="631">
        <v>486</v>
      </c>
      <c r="S16" s="629">
        <f>+L16+M16+N16+O16+P16+Q16+R16</f>
        <v>18586</v>
      </c>
      <c r="T16" s="629">
        <f>SUM(K16+S16)</f>
        <v>46855</v>
      </c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.75">
      <c r="A17" s="48">
        <v>2</v>
      </c>
      <c r="B17" s="537">
        <v>6221</v>
      </c>
      <c r="C17" s="538" t="s">
        <v>67</v>
      </c>
      <c r="D17" s="538" t="s">
        <v>68</v>
      </c>
      <c r="E17" s="538" t="s">
        <v>69</v>
      </c>
      <c r="F17" s="705">
        <v>48894</v>
      </c>
      <c r="G17" s="539"/>
      <c r="H17" s="540"/>
      <c r="I17" s="541">
        <v>45823</v>
      </c>
      <c r="J17" s="637">
        <v>534</v>
      </c>
      <c r="K17" s="703">
        <f>SUM(F17,G17,H17,J17)</f>
        <v>49428</v>
      </c>
      <c r="L17" s="703">
        <f>ROUND((K17*0.3077),0)</f>
        <v>15209</v>
      </c>
      <c r="M17" s="703">
        <v>495</v>
      </c>
      <c r="N17" s="703">
        <v>0</v>
      </c>
      <c r="O17" s="703">
        <f>ROUND((K17*0.0145),0)</f>
        <v>717</v>
      </c>
      <c r="P17" s="703">
        <v>187</v>
      </c>
      <c r="Q17" s="703">
        <v>8551</v>
      </c>
      <c r="R17" s="703">
        <v>298</v>
      </c>
      <c r="S17" s="703">
        <f>SUM(L17:R17)</f>
        <v>25457</v>
      </c>
      <c r="T17" s="703">
        <f>SUM(K17,S17)</f>
        <v>74885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 t="shared" ref="A18:A40" si="0">SUM(A17+1)</f>
        <v>3</v>
      </c>
      <c r="B18" s="542">
        <v>6980</v>
      </c>
      <c r="C18" s="543" t="s">
        <v>70</v>
      </c>
      <c r="D18" s="543" t="s">
        <v>71</v>
      </c>
      <c r="E18" s="538" t="s">
        <v>72</v>
      </c>
      <c r="F18" s="706">
        <v>38908</v>
      </c>
      <c r="G18" s="544"/>
      <c r="H18" s="545"/>
      <c r="I18" s="546">
        <v>46000</v>
      </c>
      <c r="J18" s="637">
        <v>0</v>
      </c>
      <c r="K18" s="140">
        <f>(+F18+G18+H18+J18)</f>
        <v>38908</v>
      </c>
      <c r="L18" s="547">
        <f t="shared" ref="L18:L40" si="1">+ROUND((K18*0.3077),0)</f>
        <v>11972</v>
      </c>
      <c r="M18" s="548">
        <v>495</v>
      </c>
      <c r="N18" s="140">
        <v>0</v>
      </c>
      <c r="O18" s="145">
        <f t="shared" ref="O18:O40" si="2">+ROUND((K18*0.0145),0)</f>
        <v>564</v>
      </c>
      <c r="P18" s="548">
        <v>187</v>
      </c>
      <c r="Q18" s="144">
        <v>4801</v>
      </c>
      <c r="R18" s="144">
        <v>342</v>
      </c>
      <c r="S18" s="140">
        <f t="shared" ref="S18:S40" si="3">+L18+M18+N18+O18+P18+Q18+R18</f>
        <v>18361</v>
      </c>
      <c r="T18" s="147">
        <f t="shared" ref="T18:T32" si="4">SUM(K18+S18)</f>
        <v>57269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358">
        <f t="shared" si="0"/>
        <v>4</v>
      </c>
      <c r="B19" s="542">
        <v>6411</v>
      </c>
      <c r="C19" s="543" t="s">
        <v>70</v>
      </c>
      <c r="D19" s="543" t="s">
        <v>73</v>
      </c>
      <c r="E19" s="538" t="s">
        <v>74</v>
      </c>
      <c r="F19" s="706">
        <v>48417</v>
      </c>
      <c r="G19" s="544"/>
      <c r="H19" s="545"/>
      <c r="I19" s="546">
        <v>46051</v>
      </c>
      <c r="J19" s="637">
        <v>0</v>
      </c>
      <c r="K19" s="140">
        <f>(+F19+G19+H19+J19)</f>
        <v>48417</v>
      </c>
      <c r="L19" s="547">
        <f t="shared" si="1"/>
        <v>14898</v>
      </c>
      <c r="M19" s="144">
        <v>495</v>
      </c>
      <c r="N19" s="140">
        <v>0</v>
      </c>
      <c r="O19" s="145">
        <f t="shared" si="2"/>
        <v>702</v>
      </c>
      <c r="P19" s="144">
        <v>187</v>
      </c>
      <c r="Q19" s="146">
        <v>15868</v>
      </c>
      <c r="R19" s="144">
        <v>486</v>
      </c>
      <c r="S19" s="140">
        <f t="shared" si="3"/>
        <v>32636</v>
      </c>
      <c r="T19" s="147">
        <f t="shared" si="4"/>
        <v>81053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2.75">
      <c r="A20" s="48">
        <f>SUM(A19+1)</f>
        <v>5</v>
      </c>
      <c r="B20" s="529">
        <v>6842</v>
      </c>
      <c r="C20" s="530" t="s">
        <v>70</v>
      </c>
      <c r="D20" s="530" t="s">
        <v>75</v>
      </c>
      <c r="E20" s="531" t="s">
        <v>76</v>
      </c>
      <c r="F20" s="707">
        <v>30169</v>
      </c>
      <c r="G20" s="532"/>
      <c r="H20" s="533"/>
      <c r="I20" s="549"/>
      <c r="J20" s="638">
        <v>0</v>
      </c>
      <c r="K20" s="325">
        <v>33731</v>
      </c>
      <c r="L20" s="327">
        <f t="shared" si="1"/>
        <v>10379</v>
      </c>
      <c r="M20" s="535">
        <v>495</v>
      </c>
      <c r="N20" s="325">
        <v>0</v>
      </c>
      <c r="O20" s="191">
        <f t="shared" si="2"/>
        <v>489</v>
      </c>
      <c r="P20" s="535">
        <v>187</v>
      </c>
      <c r="Q20" s="329">
        <v>8310</v>
      </c>
      <c r="R20" s="328">
        <v>486</v>
      </c>
      <c r="S20" s="325">
        <f t="shared" si="3"/>
        <v>20346</v>
      </c>
      <c r="T20" s="330">
        <f t="shared" si="4"/>
        <v>54077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>
      <c r="A21" s="48">
        <f t="shared" si="0"/>
        <v>6</v>
      </c>
      <c r="B21" s="542">
        <v>6656</v>
      </c>
      <c r="C21" s="543" t="s">
        <v>77</v>
      </c>
      <c r="D21" s="543" t="s">
        <v>78</v>
      </c>
      <c r="E21" s="538" t="s">
        <v>79</v>
      </c>
      <c r="F21" s="706">
        <v>44417</v>
      </c>
      <c r="G21" s="544"/>
      <c r="H21" s="545"/>
      <c r="I21" s="546">
        <v>46029</v>
      </c>
      <c r="J21" s="637">
        <v>0</v>
      </c>
      <c r="K21" s="140">
        <f t="shared" ref="K21:K40" si="5">(+F21+G21+H21+J21)</f>
        <v>44417</v>
      </c>
      <c r="L21" s="547">
        <f t="shared" si="1"/>
        <v>13667</v>
      </c>
      <c r="M21" s="548">
        <v>495</v>
      </c>
      <c r="N21" s="140">
        <v>0</v>
      </c>
      <c r="O21" s="145">
        <f t="shared" si="2"/>
        <v>644</v>
      </c>
      <c r="P21" s="548">
        <v>187</v>
      </c>
      <c r="Q21" s="144">
        <v>6921</v>
      </c>
      <c r="R21" s="144">
        <v>404</v>
      </c>
      <c r="S21" s="140">
        <f t="shared" si="3"/>
        <v>22318</v>
      </c>
      <c r="T21" s="147">
        <f t="shared" si="4"/>
        <v>66735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>
      <c r="A22" s="48">
        <f t="shared" si="0"/>
        <v>7</v>
      </c>
      <c r="B22" s="529">
        <v>6721</v>
      </c>
      <c r="C22" s="530" t="s">
        <v>77</v>
      </c>
      <c r="D22" s="530" t="s">
        <v>80</v>
      </c>
      <c r="E22" s="531" t="s">
        <v>81</v>
      </c>
      <c r="F22" s="707">
        <v>32355</v>
      </c>
      <c r="G22" s="532"/>
      <c r="H22" s="533"/>
      <c r="I22" s="534"/>
      <c r="J22" s="638">
        <v>0</v>
      </c>
      <c r="K22" s="325">
        <f t="shared" si="5"/>
        <v>32355</v>
      </c>
      <c r="L22" s="327">
        <f t="shared" si="1"/>
        <v>9956</v>
      </c>
      <c r="M22" s="535">
        <v>495</v>
      </c>
      <c r="N22" s="325">
        <v>0</v>
      </c>
      <c r="O22" s="191">
        <f t="shared" si="2"/>
        <v>469</v>
      </c>
      <c r="P22" s="535">
        <v>187</v>
      </c>
      <c r="Q22" s="536">
        <v>8310</v>
      </c>
      <c r="R22" s="328">
        <v>486</v>
      </c>
      <c r="S22" s="325">
        <f t="shared" si="3"/>
        <v>19903</v>
      </c>
      <c r="T22" s="330">
        <f t="shared" si="4"/>
        <v>52258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48">
        <f t="shared" si="0"/>
        <v>8</v>
      </c>
      <c r="B23" s="529">
        <v>6231</v>
      </c>
      <c r="C23" s="530" t="s">
        <v>77</v>
      </c>
      <c r="D23" s="530" t="s">
        <v>82</v>
      </c>
      <c r="E23" s="531" t="s">
        <v>81</v>
      </c>
      <c r="F23" s="708">
        <v>32355</v>
      </c>
      <c r="G23" s="550"/>
      <c r="H23" s="551"/>
      <c r="I23" s="552"/>
      <c r="J23" s="638">
        <v>0</v>
      </c>
      <c r="K23" s="325">
        <f t="shared" si="5"/>
        <v>32355</v>
      </c>
      <c r="L23" s="327">
        <f t="shared" si="1"/>
        <v>9956</v>
      </c>
      <c r="M23" s="535">
        <v>495</v>
      </c>
      <c r="N23" s="325">
        <v>0</v>
      </c>
      <c r="O23" s="191">
        <f t="shared" si="2"/>
        <v>469</v>
      </c>
      <c r="P23" s="535">
        <v>187</v>
      </c>
      <c r="Q23" s="536">
        <v>8310</v>
      </c>
      <c r="R23" s="328">
        <v>486</v>
      </c>
      <c r="S23" s="325">
        <f t="shared" si="3"/>
        <v>19903</v>
      </c>
      <c r="T23" s="330">
        <f t="shared" si="4"/>
        <v>52258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0"/>
        <v>9</v>
      </c>
      <c r="B24" s="542">
        <v>6883</v>
      </c>
      <c r="C24" s="543" t="s">
        <v>83</v>
      </c>
      <c r="D24" s="553" t="s">
        <v>84</v>
      </c>
      <c r="E24" s="538" t="s">
        <v>85</v>
      </c>
      <c r="F24" s="706">
        <v>40443</v>
      </c>
      <c r="G24" s="544"/>
      <c r="H24" s="545"/>
      <c r="I24" s="546">
        <v>45847</v>
      </c>
      <c r="J24" s="637">
        <v>331</v>
      </c>
      <c r="K24" s="140">
        <f t="shared" si="5"/>
        <v>40774</v>
      </c>
      <c r="L24" s="547">
        <f t="shared" si="1"/>
        <v>12546</v>
      </c>
      <c r="M24" s="548">
        <v>495</v>
      </c>
      <c r="N24" s="140">
        <v>0</v>
      </c>
      <c r="O24" s="145">
        <f t="shared" si="2"/>
        <v>591</v>
      </c>
      <c r="P24" s="548">
        <v>187</v>
      </c>
      <c r="Q24" s="144">
        <v>8310</v>
      </c>
      <c r="R24" s="144">
        <v>486</v>
      </c>
      <c r="S24" s="140">
        <f t="shared" si="3"/>
        <v>22615</v>
      </c>
      <c r="T24" s="147">
        <f t="shared" si="4"/>
        <v>63389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0"/>
        <v>10</v>
      </c>
      <c r="B25" s="542">
        <v>6284</v>
      </c>
      <c r="C25" s="543" t="s">
        <v>83</v>
      </c>
      <c r="D25" s="543" t="s">
        <v>86</v>
      </c>
      <c r="E25" s="538" t="s">
        <v>87</v>
      </c>
      <c r="F25" s="706">
        <v>41727</v>
      </c>
      <c r="G25" s="544"/>
      <c r="H25" s="545"/>
      <c r="I25" s="546">
        <v>46036</v>
      </c>
      <c r="J25" s="637">
        <v>0</v>
      </c>
      <c r="K25" s="140">
        <f t="shared" si="5"/>
        <v>41727</v>
      </c>
      <c r="L25" s="547">
        <f t="shared" si="1"/>
        <v>12839</v>
      </c>
      <c r="M25" s="548">
        <v>495</v>
      </c>
      <c r="N25" s="140">
        <v>0</v>
      </c>
      <c r="O25" s="145">
        <f t="shared" si="2"/>
        <v>605</v>
      </c>
      <c r="P25" s="548">
        <v>187</v>
      </c>
      <c r="Q25" s="144">
        <v>8310</v>
      </c>
      <c r="R25" s="144">
        <v>486</v>
      </c>
      <c r="S25" s="140">
        <f t="shared" si="3"/>
        <v>22922</v>
      </c>
      <c r="T25" s="147">
        <f t="shared" si="4"/>
        <v>64649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48">
        <f t="shared" si="0"/>
        <v>11</v>
      </c>
      <c r="B26" s="542">
        <v>6685</v>
      </c>
      <c r="C26" s="543" t="s">
        <v>88</v>
      </c>
      <c r="D26" s="543" t="s">
        <v>89</v>
      </c>
      <c r="E26" s="543" t="s">
        <v>90</v>
      </c>
      <c r="F26" s="709">
        <v>53571</v>
      </c>
      <c r="G26" s="544"/>
      <c r="H26" s="545"/>
      <c r="I26" s="554">
        <v>45708</v>
      </c>
      <c r="J26" s="637">
        <v>1405</v>
      </c>
      <c r="K26" s="140">
        <f t="shared" si="5"/>
        <v>54976</v>
      </c>
      <c r="L26" s="547">
        <f t="shared" si="1"/>
        <v>16916</v>
      </c>
      <c r="M26" s="548">
        <v>495</v>
      </c>
      <c r="N26" s="140">
        <v>0</v>
      </c>
      <c r="O26" s="145">
        <f t="shared" si="2"/>
        <v>797</v>
      </c>
      <c r="P26" s="548">
        <v>187</v>
      </c>
      <c r="Q26" s="144">
        <v>21918</v>
      </c>
      <c r="R26" s="144">
        <v>653</v>
      </c>
      <c r="S26" s="140">
        <f t="shared" si="3"/>
        <v>40966</v>
      </c>
      <c r="T26" s="147">
        <f t="shared" si="4"/>
        <v>95942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f t="shared" si="0"/>
        <v>12</v>
      </c>
      <c r="B27" s="542">
        <v>6273</v>
      </c>
      <c r="C27" s="543" t="s">
        <v>88</v>
      </c>
      <c r="D27" s="543" t="s">
        <v>91</v>
      </c>
      <c r="E27" s="538" t="s">
        <v>92</v>
      </c>
      <c r="F27" s="706">
        <v>66171</v>
      </c>
      <c r="G27" s="544"/>
      <c r="H27" s="545"/>
      <c r="I27" s="546">
        <v>46006</v>
      </c>
      <c r="J27" s="637">
        <v>0</v>
      </c>
      <c r="K27" s="140">
        <f t="shared" si="5"/>
        <v>66171</v>
      </c>
      <c r="L27" s="547">
        <f t="shared" si="1"/>
        <v>20361</v>
      </c>
      <c r="M27" s="548">
        <v>495</v>
      </c>
      <c r="N27" s="140">
        <v>0</v>
      </c>
      <c r="O27" s="145">
        <f t="shared" si="2"/>
        <v>959</v>
      </c>
      <c r="P27" s="548">
        <v>187</v>
      </c>
      <c r="Q27" s="144">
        <v>8551</v>
      </c>
      <c r="R27" s="144">
        <v>342</v>
      </c>
      <c r="S27" s="140">
        <f t="shared" si="3"/>
        <v>30895</v>
      </c>
      <c r="T27" s="147">
        <f t="shared" si="4"/>
        <v>97066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f t="shared" si="0"/>
        <v>13</v>
      </c>
      <c r="B28" s="542">
        <v>6588</v>
      </c>
      <c r="C28" s="543" t="s">
        <v>88</v>
      </c>
      <c r="D28" s="543" t="s">
        <v>93</v>
      </c>
      <c r="E28" s="538" t="s">
        <v>94</v>
      </c>
      <c r="F28" s="706">
        <v>59895</v>
      </c>
      <c r="G28" s="544"/>
      <c r="H28" s="545"/>
      <c r="I28" s="546">
        <v>45853</v>
      </c>
      <c r="J28" s="637">
        <v>567</v>
      </c>
      <c r="K28" s="140">
        <f t="shared" si="5"/>
        <v>60462</v>
      </c>
      <c r="L28" s="547">
        <f t="shared" si="1"/>
        <v>18604</v>
      </c>
      <c r="M28" s="548">
        <v>495</v>
      </c>
      <c r="N28" s="140">
        <v>0</v>
      </c>
      <c r="O28" s="145">
        <f t="shared" si="2"/>
        <v>877</v>
      </c>
      <c r="P28" s="548">
        <v>187</v>
      </c>
      <c r="Q28" s="144">
        <v>4801</v>
      </c>
      <c r="R28" s="144">
        <v>342</v>
      </c>
      <c r="S28" s="140">
        <f t="shared" si="3"/>
        <v>25306</v>
      </c>
      <c r="T28" s="147">
        <f t="shared" si="4"/>
        <v>85768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f t="shared" si="0"/>
        <v>14</v>
      </c>
      <c r="B29" s="529">
        <v>6582</v>
      </c>
      <c r="C29" s="530" t="s">
        <v>88</v>
      </c>
      <c r="D29" s="530" t="s">
        <v>95</v>
      </c>
      <c r="E29" s="530" t="s">
        <v>96</v>
      </c>
      <c r="F29" s="710">
        <v>68269</v>
      </c>
      <c r="G29" s="550"/>
      <c r="H29" s="551"/>
      <c r="I29" s="555">
        <v>46020</v>
      </c>
      <c r="J29" s="639">
        <v>0</v>
      </c>
      <c r="K29" s="140">
        <f t="shared" si="5"/>
        <v>68269</v>
      </c>
      <c r="L29" s="547">
        <f t="shared" si="1"/>
        <v>21006</v>
      </c>
      <c r="M29" s="548">
        <v>495</v>
      </c>
      <c r="N29" s="140">
        <v>0</v>
      </c>
      <c r="O29" s="145">
        <f t="shared" si="2"/>
        <v>990</v>
      </c>
      <c r="P29" s="548">
        <v>187</v>
      </c>
      <c r="Q29" s="144">
        <v>11192</v>
      </c>
      <c r="R29" s="144">
        <v>653</v>
      </c>
      <c r="S29" s="140">
        <f t="shared" si="3"/>
        <v>34523</v>
      </c>
      <c r="T29" s="147">
        <f t="shared" si="4"/>
        <v>102792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f t="shared" si="0"/>
        <v>15</v>
      </c>
      <c r="B30" s="529">
        <v>6683</v>
      </c>
      <c r="C30" s="530" t="s">
        <v>88</v>
      </c>
      <c r="D30" s="530" t="s">
        <v>97</v>
      </c>
      <c r="E30" s="530" t="s">
        <v>92</v>
      </c>
      <c r="F30" s="710">
        <v>66171</v>
      </c>
      <c r="G30" s="550"/>
      <c r="H30" s="551"/>
      <c r="I30" s="555">
        <v>46166</v>
      </c>
      <c r="J30" s="639">
        <v>0</v>
      </c>
      <c r="K30" s="140">
        <f t="shared" si="5"/>
        <v>66171</v>
      </c>
      <c r="L30" s="547">
        <f t="shared" si="1"/>
        <v>20361</v>
      </c>
      <c r="M30" s="548">
        <v>495</v>
      </c>
      <c r="N30" s="140">
        <v>0</v>
      </c>
      <c r="O30" s="145">
        <f t="shared" si="2"/>
        <v>959</v>
      </c>
      <c r="P30" s="548">
        <v>187</v>
      </c>
      <c r="Q30" s="144">
        <v>8310</v>
      </c>
      <c r="R30" s="144">
        <v>342</v>
      </c>
      <c r="S30" s="140">
        <f t="shared" si="3"/>
        <v>30654</v>
      </c>
      <c r="T30" s="147">
        <f t="shared" si="4"/>
        <v>96825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f t="shared" si="0"/>
        <v>16</v>
      </c>
      <c r="B31" s="542">
        <v>6272</v>
      </c>
      <c r="C31" s="543" t="s">
        <v>98</v>
      </c>
      <c r="D31" s="543" t="s">
        <v>99</v>
      </c>
      <c r="E31" s="538" t="s">
        <v>85</v>
      </c>
      <c r="F31" s="706">
        <v>40443</v>
      </c>
      <c r="G31" s="544"/>
      <c r="H31" s="545"/>
      <c r="I31" s="546">
        <v>45819</v>
      </c>
      <c r="J31" s="637">
        <v>441</v>
      </c>
      <c r="K31" s="140">
        <f t="shared" si="5"/>
        <v>40884</v>
      </c>
      <c r="L31" s="547">
        <f t="shared" si="1"/>
        <v>12580</v>
      </c>
      <c r="M31" s="548">
        <v>495</v>
      </c>
      <c r="N31" s="140">
        <v>0</v>
      </c>
      <c r="O31" s="145">
        <f t="shared" si="2"/>
        <v>593</v>
      </c>
      <c r="P31" s="548">
        <v>187</v>
      </c>
      <c r="Q31" s="144">
        <v>8551</v>
      </c>
      <c r="R31" s="144">
        <v>342</v>
      </c>
      <c r="S31" s="140">
        <f t="shared" si="3"/>
        <v>22748</v>
      </c>
      <c r="T31" s="147">
        <f t="shared" si="4"/>
        <v>63632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v>17</v>
      </c>
      <c r="B32" s="542">
        <v>6525</v>
      </c>
      <c r="C32" s="543" t="s">
        <v>98</v>
      </c>
      <c r="D32" s="543" t="s">
        <v>100</v>
      </c>
      <c r="E32" s="543" t="s">
        <v>101</v>
      </c>
      <c r="F32" s="709">
        <v>53572</v>
      </c>
      <c r="G32" s="544"/>
      <c r="H32" s="545"/>
      <c r="I32" s="554">
        <v>46250</v>
      </c>
      <c r="J32" s="637">
        <v>0</v>
      </c>
      <c r="K32" s="140">
        <f t="shared" si="5"/>
        <v>53572</v>
      </c>
      <c r="L32" s="547">
        <f t="shared" si="1"/>
        <v>16484</v>
      </c>
      <c r="M32" s="548">
        <v>495</v>
      </c>
      <c r="N32" s="140">
        <v>0</v>
      </c>
      <c r="O32" s="145">
        <f t="shared" si="2"/>
        <v>777</v>
      </c>
      <c r="P32" s="548">
        <v>187</v>
      </c>
      <c r="Q32" s="144">
        <v>4801</v>
      </c>
      <c r="R32" s="144">
        <v>342</v>
      </c>
      <c r="S32" s="140">
        <f t="shared" si="3"/>
        <v>23086</v>
      </c>
      <c r="T32" s="147">
        <f t="shared" si="4"/>
        <v>76658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s="188" customFormat="1" ht="12.75" customHeight="1">
      <c r="A33" s="48">
        <v>18</v>
      </c>
      <c r="B33" s="557">
        <v>7203</v>
      </c>
      <c r="C33" s="558" t="s">
        <v>102</v>
      </c>
      <c r="D33" s="553" t="s">
        <v>103</v>
      </c>
      <c r="E33" s="553" t="s">
        <v>81</v>
      </c>
      <c r="F33" s="711">
        <v>32355</v>
      </c>
      <c r="G33" s="544"/>
      <c r="H33" s="545"/>
      <c r="I33" s="559"/>
      <c r="J33" s="637">
        <v>0</v>
      </c>
      <c r="K33" s="560">
        <f t="shared" si="5"/>
        <v>32355</v>
      </c>
      <c r="L33" s="547">
        <f t="shared" si="1"/>
        <v>9956</v>
      </c>
      <c r="M33" s="560">
        <v>495</v>
      </c>
      <c r="N33" s="325">
        <v>0</v>
      </c>
      <c r="O33" s="191">
        <f t="shared" si="2"/>
        <v>469</v>
      </c>
      <c r="P33" s="560">
        <v>187</v>
      </c>
      <c r="Q33" s="561">
        <v>21918</v>
      </c>
      <c r="R33" s="328">
        <v>653</v>
      </c>
      <c r="S33" s="325">
        <f t="shared" si="3"/>
        <v>33678</v>
      </c>
      <c r="T33" s="560">
        <f>K33+S33</f>
        <v>66033</v>
      </c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86"/>
      <c r="AS33" s="186"/>
      <c r="AT33" s="186"/>
      <c r="AU33" s="186"/>
      <c r="AV33" s="186"/>
      <c r="AW33" s="186"/>
      <c r="AX33" s="186"/>
      <c r="AY33" s="186"/>
      <c r="AZ33" s="186"/>
      <c r="BA33" s="186"/>
      <c r="BB33" s="186"/>
      <c r="BC33" s="186"/>
      <c r="BD33" s="186"/>
      <c r="BE33" s="187"/>
      <c r="BF33" s="187"/>
      <c r="BG33" s="187"/>
      <c r="BH33" s="187"/>
      <c r="BI33" s="187"/>
      <c r="BJ33" s="187"/>
      <c r="BK33" s="187"/>
      <c r="BL33" s="187"/>
      <c r="BM33" s="187"/>
      <c r="BN33" s="187"/>
      <c r="BO33" s="187"/>
      <c r="BP33" s="187"/>
      <c r="BQ33" s="187"/>
      <c r="BR33" s="187"/>
      <c r="BS33" s="187"/>
      <c r="BT33" s="187"/>
      <c r="BU33" s="187"/>
      <c r="BV33" s="187"/>
    </row>
    <row r="34" spans="1:74" ht="12.75">
      <c r="A34" s="48">
        <f>SUM(A33+1)</f>
        <v>19</v>
      </c>
      <c r="B34" s="518">
        <v>6682</v>
      </c>
      <c r="C34" s="519" t="s">
        <v>104</v>
      </c>
      <c r="D34" s="519" t="s">
        <v>105</v>
      </c>
      <c r="E34" s="519" t="s">
        <v>106</v>
      </c>
      <c r="F34" s="712">
        <v>41372</v>
      </c>
      <c r="G34" s="562"/>
      <c r="H34" s="562"/>
      <c r="I34" s="563"/>
      <c r="J34" s="640">
        <v>0</v>
      </c>
      <c r="K34" s="564">
        <f t="shared" si="5"/>
        <v>41372</v>
      </c>
      <c r="L34" s="565">
        <f t="shared" si="1"/>
        <v>12730</v>
      </c>
      <c r="M34" s="566">
        <v>495</v>
      </c>
      <c r="N34" s="564">
        <v>0</v>
      </c>
      <c r="O34" s="566">
        <f t="shared" si="2"/>
        <v>600</v>
      </c>
      <c r="P34" s="566">
        <v>187</v>
      </c>
      <c r="Q34" s="567">
        <v>8310</v>
      </c>
      <c r="R34" s="567">
        <v>486</v>
      </c>
      <c r="S34" s="564">
        <f t="shared" si="3"/>
        <v>22808</v>
      </c>
      <c r="T34" s="568">
        <f t="shared" ref="T34:T40" si="6">SUM(K34+S34)</f>
        <v>64180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>SUM(A34+1)</f>
        <v>20</v>
      </c>
      <c r="B35" s="569">
        <v>7022</v>
      </c>
      <c r="C35" s="570" t="s">
        <v>107</v>
      </c>
      <c r="D35" s="571" t="s">
        <v>108</v>
      </c>
      <c r="E35" s="572" t="s">
        <v>109</v>
      </c>
      <c r="F35" s="566">
        <v>49731</v>
      </c>
      <c r="G35" s="562"/>
      <c r="H35" s="562"/>
      <c r="I35" s="563"/>
      <c r="J35" s="641">
        <v>0</v>
      </c>
      <c r="K35" s="430">
        <f t="shared" si="5"/>
        <v>49731</v>
      </c>
      <c r="L35" s="573">
        <f t="shared" si="1"/>
        <v>15302</v>
      </c>
      <c r="M35" s="566">
        <v>495</v>
      </c>
      <c r="N35" s="430">
        <v>0</v>
      </c>
      <c r="O35" s="574">
        <f t="shared" si="2"/>
        <v>721</v>
      </c>
      <c r="P35" s="566">
        <v>187</v>
      </c>
      <c r="Q35" s="575">
        <v>8310</v>
      </c>
      <c r="R35" s="575">
        <v>486</v>
      </c>
      <c r="S35" s="430">
        <f t="shared" si="3"/>
        <v>25501</v>
      </c>
      <c r="T35" s="576">
        <f t="shared" si="6"/>
        <v>75232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0"/>
        <v>21</v>
      </c>
      <c r="B36" s="569">
        <v>7022</v>
      </c>
      <c r="C36" s="571" t="s">
        <v>110</v>
      </c>
      <c r="D36" s="571" t="s">
        <v>111</v>
      </c>
      <c r="E36" s="572" t="s">
        <v>109</v>
      </c>
      <c r="F36" s="566">
        <v>49731</v>
      </c>
      <c r="G36" s="562"/>
      <c r="H36" s="562"/>
      <c r="I36" s="563"/>
      <c r="J36" s="641">
        <v>0</v>
      </c>
      <c r="K36" s="564">
        <f t="shared" si="5"/>
        <v>49731</v>
      </c>
      <c r="L36" s="577">
        <f t="shared" si="1"/>
        <v>15302</v>
      </c>
      <c r="M36" s="566">
        <v>495</v>
      </c>
      <c r="N36" s="564">
        <v>0</v>
      </c>
      <c r="O36" s="566">
        <f t="shared" si="2"/>
        <v>721</v>
      </c>
      <c r="P36" s="566">
        <v>187</v>
      </c>
      <c r="Q36" s="567">
        <v>8310</v>
      </c>
      <c r="R36" s="567">
        <v>486</v>
      </c>
      <c r="S36" s="564">
        <f t="shared" si="3"/>
        <v>25501</v>
      </c>
      <c r="T36" s="568">
        <f t="shared" si="6"/>
        <v>75232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0"/>
        <v>22</v>
      </c>
      <c r="B37" s="526">
        <v>6856</v>
      </c>
      <c r="C37" s="527" t="s">
        <v>112</v>
      </c>
      <c r="D37" s="527" t="s">
        <v>113</v>
      </c>
      <c r="E37" s="527" t="s">
        <v>114</v>
      </c>
      <c r="F37" s="713">
        <v>75392</v>
      </c>
      <c r="G37" s="578"/>
      <c r="H37" s="578"/>
      <c r="I37" s="579">
        <v>46127</v>
      </c>
      <c r="J37" s="640">
        <v>0</v>
      </c>
      <c r="K37" s="580">
        <f t="shared" si="5"/>
        <v>75392</v>
      </c>
      <c r="L37" s="581">
        <f t="shared" si="1"/>
        <v>23198</v>
      </c>
      <c r="M37" s="582">
        <v>495</v>
      </c>
      <c r="N37" s="580">
        <v>0</v>
      </c>
      <c r="O37" s="583">
        <f t="shared" si="2"/>
        <v>1093</v>
      </c>
      <c r="P37" s="582">
        <v>187</v>
      </c>
      <c r="Q37" s="584">
        <v>4801</v>
      </c>
      <c r="R37" s="584">
        <v>342</v>
      </c>
      <c r="S37" s="580">
        <f t="shared" si="3"/>
        <v>30116</v>
      </c>
      <c r="T37" s="585">
        <f t="shared" si="6"/>
        <v>105508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0"/>
        <v>23</v>
      </c>
      <c r="B38" s="526">
        <v>6649</v>
      </c>
      <c r="C38" s="527" t="s">
        <v>115</v>
      </c>
      <c r="D38" s="527" t="s">
        <v>116</v>
      </c>
      <c r="E38" s="528" t="s">
        <v>117</v>
      </c>
      <c r="F38" s="714">
        <v>86219</v>
      </c>
      <c r="G38" s="578"/>
      <c r="H38" s="578"/>
      <c r="I38" s="586">
        <v>45985</v>
      </c>
      <c r="J38" s="642">
        <v>0</v>
      </c>
      <c r="K38" s="580">
        <f t="shared" si="5"/>
        <v>86219</v>
      </c>
      <c r="L38" s="581">
        <f t="shared" si="1"/>
        <v>26530</v>
      </c>
      <c r="M38" s="582">
        <v>495</v>
      </c>
      <c r="N38" s="580">
        <v>0</v>
      </c>
      <c r="O38" s="583">
        <f t="shared" si="2"/>
        <v>1250</v>
      </c>
      <c r="P38" s="582">
        <v>187</v>
      </c>
      <c r="Q38" s="584">
        <v>0</v>
      </c>
      <c r="R38" s="584">
        <v>486</v>
      </c>
      <c r="S38" s="580">
        <f t="shared" si="3"/>
        <v>28948</v>
      </c>
      <c r="T38" s="585">
        <f t="shared" si="6"/>
        <v>115167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0"/>
        <v>24</v>
      </c>
      <c r="B39" s="518">
        <v>6905</v>
      </c>
      <c r="C39" s="519" t="s">
        <v>118</v>
      </c>
      <c r="D39" s="519" t="s">
        <v>119</v>
      </c>
      <c r="E39" s="519" t="s">
        <v>90</v>
      </c>
      <c r="F39" s="712">
        <v>51615</v>
      </c>
      <c r="G39" s="562"/>
      <c r="H39" s="562"/>
      <c r="I39" s="563">
        <v>45961</v>
      </c>
      <c r="J39" s="643">
        <v>0</v>
      </c>
      <c r="K39" s="580">
        <f t="shared" si="5"/>
        <v>51615</v>
      </c>
      <c r="L39" s="581">
        <f t="shared" si="1"/>
        <v>15882</v>
      </c>
      <c r="M39" s="582">
        <v>495</v>
      </c>
      <c r="N39" s="580">
        <v>0</v>
      </c>
      <c r="O39" s="583">
        <f t="shared" si="2"/>
        <v>748</v>
      </c>
      <c r="P39" s="582">
        <v>187</v>
      </c>
      <c r="Q39" s="584">
        <v>8551</v>
      </c>
      <c r="R39" s="584">
        <v>486</v>
      </c>
      <c r="S39" s="580">
        <f t="shared" si="3"/>
        <v>26349</v>
      </c>
      <c r="T39" s="585">
        <f t="shared" si="6"/>
        <v>77964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s="702" customFormat="1" ht="25.5">
      <c r="A40" s="691">
        <f t="shared" si="0"/>
        <v>25</v>
      </c>
      <c r="B40" s="692">
        <v>6541</v>
      </c>
      <c r="C40" s="693" t="s">
        <v>120</v>
      </c>
      <c r="D40" s="693" t="s">
        <v>389</v>
      </c>
      <c r="E40" s="693" t="s">
        <v>121</v>
      </c>
      <c r="F40" s="712">
        <v>73072</v>
      </c>
      <c r="G40" s="694"/>
      <c r="H40" s="694"/>
      <c r="I40" s="695"/>
      <c r="J40" s="641">
        <v>0</v>
      </c>
      <c r="K40" s="696">
        <f t="shared" si="5"/>
        <v>73072</v>
      </c>
      <c r="L40" s="577">
        <f t="shared" si="1"/>
        <v>22484</v>
      </c>
      <c r="M40" s="697">
        <v>495</v>
      </c>
      <c r="N40" s="696">
        <v>0</v>
      </c>
      <c r="O40" s="697">
        <f t="shared" si="2"/>
        <v>1060</v>
      </c>
      <c r="P40" s="697">
        <v>187</v>
      </c>
      <c r="Q40" s="698">
        <v>8310</v>
      </c>
      <c r="R40" s="698">
        <v>486</v>
      </c>
      <c r="S40" s="696">
        <f t="shared" si="3"/>
        <v>33022</v>
      </c>
      <c r="T40" s="699">
        <f t="shared" si="6"/>
        <v>106094</v>
      </c>
      <c r="U40" s="700"/>
      <c r="V40" s="700"/>
      <c r="W40" s="700"/>
      <c r="X40" s="700"/>
      <c r="Y40" s="700"/>
      <c r="Z40" s="700"/>
      <c r="AA40" s="700"/>
      <c r="AB40" s="700"/>
      <c r="AC40" s="700"/>
      <c r="AD40" s="700"/>
      <c r="AE40" s="700"/>
      <c r="AF40" s="700"/>
      <c r="AG40" s="700"/>
      <c r="AH40" s="700"/>
      <c r="AI40" s="700"/>
      <c r="AJ40" s="700"/>
      <c r="AK40" s="700"/>
      <c r="AL40" s="700"/>
      <c r="AM40" s="700"/>
      <c r="AN40" s="700"/>
      <c r="AO40" s="700"/>
      <c r="AP40" s="700"/>
      <c r="AQ40" s="700"/>
      <c r="AR40" s="700"/>
      <c r="AS40" s="700"/>
      <c r="AT40" s="700"/>
      <c r="AU40" s="700"/>
      <c r="AV40" s="700"/>
      <c r="AW40" s="700"/>
      <c r="AX40" s="700"/>
      <c r="AY40" s="700"/>
      <c r="AZ40" s="700"/>
      <c r="BA40" s="700"/>
      <c r="BB40" s="700"/>
      <c r="BC40" s="700"/>
      <c r="BD40" s="700"/>
      <c r="BE40" s="701"/>
      <c r="BF40" s="701"/>
      <c r="BG40" s="701"/>
      <c r="BH40" s="701"/>
      <c r="BI40" s="701"/>
      <c r="BJ40" s="701"/>
      <c r="BK40" s="701"/>
      <c r="BL40" s="701"/>
      <c r="BM40" s="701"/>
      <c r="BN40" s="701"/>
      <c r="BO40" s="701"/>
      <c r="BP40" s="701"/>
      <c r="BQ40" s="701"/>
      <c r="BR40" s="701"/>
      <c r="BS40" s="701"/>
      <c r="BT40" s="701"/>
      <c r="BU40" s="701"/>
      <c r="BV40" s="701"/>
    </row>
    <row r="41" spans="1:74" ht="12.75">
      <c r="A41" s="587"/>
      <c r="B41" s="588"/>
      <c r="C41" s="588"/>
      <c r="D41" s="119" t="s">
        <v>122</v>
      </c>
      <c r="E41" s="120" t="s">
        <v>123</v>
      </c>
      <c r="F41" s="627">
        <f>SUM(F16:F40)</f>
        <v>1253533</v>
      </c>
      <c r="G41" s="627">
        <f t="shared" ref="G41:H41" si="7">SUM(G16:G40)</f>
        <v>0</v>
      </c>
      <c r="H41" s="627">
        <f t="shared" si="7"/>
        <v>0</v>
      </c>
      <c r="I41" s="120" t="s">
        <v>123</v>
      </c>
      <c r="J41" s="589">
        <f>SUM(J16:J40)</f>
        <v>3278</v>
      </c>
      <c r="K41" s="589">
        <f t="shared" ref="K41:T41" si="8">SUM(K16:K40)</f>
        <v>1260373</v>
      </c>
      <c r="L41" s="589">
        <f t="shared" si="8"/>
        <v>387816</v>
      </c>
      <c r="M41" s="589">
        <f t="shared" si="8"/>
        <v>12375</v>
      </c>
      <c r="N41" s="589">
        <f t="shared" si="8"/>
        <v>0</v>
      </c>
      <c r="O41" s="589">
        <f t="shared" si="8"/>
        <v>18274</v>
      </c>
      <c r="P41" s="589">
        <f t="shared" si="8"/>
        <v>4675</v>
      </c>
      <c r="Q41" s="589">
        <f t="shared" si="8"/>
        <v>222635</v>
      </c>
      <c r="R41" s="589">
        <f t="shared" si="8"/>
        <v>11373</v>
      </c>
      <c r="S41" s="589">
        <f t="shared" si="8"/>
        <v>657148</v>
      </c>
      <c r="T41" s="589">
        <f t="shared" si="8"/>
        <v>1917521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3" t="s">
        <v>124</v>
      </c>
      <c r="B42" s="591"/>
      <c r="C42" s="591"/>
      <c r="D42" s="591"/>
      <c r="E42" s="591"/>
      <c r="F42" s="591"/>
      <c r="G42" s="591"/>
      <c r="H42" s="591"/>
      <c r="I42" s="591"/>
      <c r="J42" s="591"/>
      <c r="K42" s="591"/>
      <c r="L42" s="591"/>
      <c r="M42" s="591"/>
      <c r="N42" s="591"/>
      <c r="O42" s="591"/>
      <c r="P42" s="591"/>
      <c r="Q42" s="591"/>
      <c r="R42" s="591"/>
      <c r="S42" s="591"/>
      <c r="T42" s="591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125</v>
      </c>
      <c r="B43" s="591"/>
      <c r="C43" s="591"/>
      <c r="D43" s="591"/>
      <c r="E43" s="591"/>
      <c r="F43" s="591"/>
      <c r="G43" s="591"/>
      <c r="H43" s="591"/>
      <c r="I43" s="591"/>
      <c r="J43" s="591"/>
      <c r="K43" s="591"/>
      <c r="L43" s="1255"/>
      <c r="M43" s="1255"/>
      <c r="N43" s="591"/>
      <c r="O43" s="591"/>
      <c r="P43" s="591"/>
      <c r="Q43" s="591"/>
      <c r="R43" s="591"/>
      <c r="S43" s="591"/>
      <c r="T43" s="591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7" t="s">
        <v>390</v>
      </c>
      <c r="B44" s="591"/>
      <c r="C44" s="591"/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391</v>
      </c>
      <c r="B45" s="591"/>
      <c r="C45" s="591"/>
      <c r="D45" s="591"/>
      <c r="E45" s="591"/>
      <c r="F45" s="591"/>
      <c r="G45" s="591"/>
      <c r="H45" s="591"/>
      <c r="I45" s="591"/>
      <c r="J45" s="591"/>
      <c r="K45" s="591"/>
      <c r="L45" s="592"/>
      <c r="M45" s="593"/>
      <c r="N45" s="591"/>
      <c r="O45" s="593"/>
      <c r="P45" s="591"/>
      <c r="Q45" s="592"/>
      <c r="R45" s="591"/>
      <c r="S45" s="591"/>
      <c r="T45" s="591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392</v>
      </c>
      <c r="B46" s="595"/>
      <c r="C46" s="595"/>
      <c r="D46" s="595"/>
      <c r="E46" s="595"/>
      <c r="F46" s="595"/>
      <c r="G46" s="595"/>
      <c r="H46" s="595"/>
      <c r="I46" s="595"/>
      <c r="J46" s="595"/>
      <c r="K46" s="595"/>
      <c r="L46" s="595"/>
      <c r="M46" s="595"/>
      <c r="N46" s="595"/>
      <c r="O46" s="595"/>
      <c r="P46" s="595"/>
      <c r="Q46" s="595"/>
      <c r="R46" s="595"/>
      <c r="S46" s="595"/>
      <c r="T46" s="595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5.75">
      <c r="A47" s="594"/>
      <c r="B47" s="594"/>
      <c r="C47" s="594"/>
      <c r="D47" s="594"/>
      <c r="E47" s="594"/>
      <c r="F47" s="596" t="s">
        <v>0</v>
      </c>
      <c r="G47" s="594"/>
      <c r="H47" s="594"/>
      <c r="I47" s="594"/>
      <c r="J47" s="594"/>
      <c r="K47" s="594"/>
      <c r="L47" s="594"/>
      <c r="M47" s="594"/>
      <c r="N47" s="594"/>
      <c r="O47" s="594"/>
      <c r="P47" s="594"/>
      <c r="Q47" s="594"/>
      <c r="R47" s="594"/>
      <c r="S47" s="590" t="s">
        <v>0</v>
      </c>
      <c r="T47" s="59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590" t="s">
        <v>1</v>
      </c>
      <c r="B48" s="590"/>
      <c r="C48" s="590"/>
      <c r="D48" s="597" t="s">
        <v>2</v>
      </c>
      <c r="E48" s="594"/>
      <c r="F48" s="590" t="s">
        <v>0</v>
      </c>
      <c r="G48" s="594"/>
      <c r="H48" s="594"/>
      <c r="I48" s="594"/>
      <c r="J48" s="594"/>
      <c r="K48" s="594"/>
      <c r="L48" s="594"/>
      <c r="M48" s="594"/>
      <c r="N48" s="594"/>
      <c r="O48" s="594"/>
      <c r="P48" s="594"/>
      <c r="Q48" s="594"/>
      <c r="R48" s="594"/>
      <c r="S48" s="594"/>
      <c r="T48" s="59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.75">
      <c r="A49" s="590"/>
      <c r="B49" s="590"/>
      <c r="C49" s="590"/>
      <c r="D49" s="597"/>
      <c r="E49" s="594"/>
      <c r="F49" s="594"/>
      <c r="G49" s="594"/>
      <c r="H49" s="594"/>
      <c r="I49" s="594"/>
      <c r="J49" s="594"/>
      <c r="K49" s="594"/>
      <c r="L49" s="594"/>
      <c r="M49" s="594"/>
      <c r="N49" s="594"/>
      <c r="O49" s="594"/>
      <c r="P49" s="594"/>
      <c r="Q49" s="594"/>
      <c r="R49" s="594"/>
      <c r="S49" s="594"/>
      <c r="T49" s="59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ht="12.75">
      <c r="A50" s="590" t="s">
        <v>3</v>
      </c>
      <c r="B50" s="590"/>
      <c r="C50" s="590"/>
      <c r="D50" s="597" t="s">
        <v>4</v>
      </c>
      <c r="E50" s="594"/>
      <c r="F50" s="594"/>
      <c r="G50" s="594"/>
      <c r="H50" s="594"/>
      <c r="I50" s="594"/>
      <c r="J50" s="594"/>
      <c r="K50" s="594"/>
      <c r="L50" s="594"/>
      <c r="M50" s="594"/>
      <c r="N50" s="594"/>
      <c r="O50" s="594"/>
      <c r="P50" s="594"/>
      <c r="Q50" s="594"/>
      <c r="R50" s="594"/>
      <c r="S50" s="594"/>
      <c r="T50" s="59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ht="12.75">
      <c r="A51" s="590"/>
      <c r="B51" s="590"/>
      <c r="C51" s="590"/>
      <c r="D51" s="597"/>
      <c r="E51" s="594"/>
      <c r="F51" s="594"/>
      <c r="G51" s="594"/>
      <c r="H51" s="594"/>
      <c r="I51" s="594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12.75">
      <c r="A52" s="590" t="s">
        <v>5</v>
      </c>
      <c r="B52" s="590"/>
      <c r="C52" s="590"/>
      <c r="D52" s="598" t="s">
        <v>6</v>
      </c>
      <c r="E52" s="594"/>
      <c r="F52" s="594"/>
      <c r="G52" s="594"/>
      <c r="H52" s="594"/>
      <c r="I52" s="594"/>
      <c r="J52" s="594"/>
      <c r="K52" s="594"/>
      <c r="L52" s="594"/>
      <c r="M52" s="594"/>
      <c r="N52" s="594"/>
      <c r="O52" s="594"/>
      <c r="P52" s="594"/>
      <c r="Q52" s="594"/>
      <c r="R52" s="594"/>
      <c r="S52" s="594"/>
      <c r="T52" s="59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 ht="12.75">
      <c r="A53" s="590"/>
      <c r="B53" s="590"/>
      <c r="C53" s="590"/>
      <c r="D53" s="598"/>
      <c r="E53" s="594"/>
      <c r="F53" s="594"/>
      <c r="G53" s="594"/>
      <c r="H53" s="594"/>
      <c r="I53" s="594"/>
      <c r="J53" s="594"/>
      <c r="K53" s="594"/>
      <c r="L53" s="594"/>
      <c r="M53" s="594"/>
      <c r="N53" s="594"/>
      <c r="O53" s="594"/>
      <c r="P53" s="594"/>
      <c r="Q53" s="594"/>
      <c r="R53" s="594"/>
      <c r="S53" s="594"/>
      <c r="T53" s="59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.75">
      <c r="A54" s="590" t="s">
        <v>7</v>
      </c>
      <c r="B54" s="590"/>
      <c r="C54" s="590"/>
      <c r="D54" s="598" t="s">
        <v>8</v>
      </c>
      <c r="E54" s="599"/>
      <c r="F54" s="594"/>
      <c r="G54" s="598" t="s">
        <v>9</v>
      </c>
      <c r="H54" s="594"/>
      <c r="I54" s="594"/>
      <c r="J54" s="594"/>
      <c r="K54" s="594"/>
      <c r="L54" s="9"/>
      <c r="M54" s="9"/>
      <c r="N54" s="9"/>
      <c r="O54" s="9"/>
      <c r="P54" s="9"/>
      <c r="Q54" s="9"/>
      <c r="R54" s="9"/>
      <c r="S54" s="9"/>
      <c r="T54" s="59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15">
      <c r="A55" s="594"/>
      <c r="B55" s="594"/>
      <c r="C55" s="594"/>
      <c r="D55" s="594"/>
      <c r="E55" s="594"/>
      <c r="F55" s="600"/>
      <c r="G55" s="600"/>
      <c r="H55" s="600"/>
      <c r="I55" s="600"/>
      <c r="J55" s="600"/>
      <c r="K55" s="594"/>
      <c r="L55" s="594" t="s">
        <v>0</v>
      </c>
      <c r="M55" s="594"/>
      <c r="N55" s="594"/>
      <c r="O55" s="594"/>
      <c r="P55" s="594"/>
      <c r="Q55" s="600"/>
      <c r="R55" s="600"/>
      <c r="S55" s="594"/>
      <c r="T55" s="59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 ht="15.75" thickBot="1">
      <c r="A56" s="594"/>
      <c r="B56" s="594"/>
      <c r="C56" s="594"/>
      <c r="D56" s="594"/>
      <c r="E56" s="594"/>
      <c r="F56" s="600"/>
      <c r="G56" s="600"/>
      <c r="H56" s="600"/>
      <c r="I56" s="600"/>
      <c r="J56" s="600"/>
      <c r="K56" s="594"/>
      <c r="L56" s="594"/>
      <c r="M56" s="594"/>
      <c r="N56" s="594"/>
      <c r="O56" s="594"/>
      <c r="P56" s="594"/>
      <c r="Q56" s="600"/>
      <c r="R56" s="600"/>
      <c r="S56" s="594"/>
      <c r="T56" s="59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 ht="12.75" thickTop="1" thickBot="1">
      <c r="A57" s="594"/>
      <c r="B57" s="10" t="s">
        <v>10</v>
      </c>
      <c r="C57" s="11"/>
      <c r="D57" s="11"/>
      <c r="E57" s="11"/>
      <c r="F57" s="11"/>
      <c r="G57" s="11"/>
      <c r="H57" s="11"/>
      <c r="I57" s="11"/>
      <c r="J57" s="12"/>
      <c r="K57" s="594"/>
      <c r="L57" s="594"/>
      <c r="M57" s="594"/>
      <c r="N57" s="594"/>
      <c r="O57" s="594"/>
      <c r="P57" s="594"/>
      <c r="Q57" s="10" t="s">
        <v>10</v>
      </c>
      <c r="R57" s="12"/>
      <c r="S57" s="594"/>
      <c r="T57" s="59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 ht="12" thickTop="1">
      <c r="A58" s="594"/>
      <c r="B58" s="601"/>
      <c r="C58" s="594"/>
      <c r="D58" s="594"/>
      <c r="E58" s="594"/>
      <c r="F58" s="594"/>
      <c r="G58" s="594"/>
      <c r="H58" s="594"/>
      <c r="I58" s="594"/>
      <c r="J58" s="602"/>
      <c r="K58" s="594"/>
      <c r="L58" s="594"/>
      <c r="M58" s="594"/>
      <c r="N58" s="594"/>
      <c r="O58" s="594"/>
      <c r="P58" s="594"/>
      <c r="Q58" s="601"/>
      <c r="R58" s="602"/>
      <c r="S58" s="594"/>
      <c r="T58" s="59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594"/>
      <c r="B59" s="15" t="s">
        <v>11</v>
      </c>
      <c r="C59" s="16" t="s">
        <v>12</v>
      </c>
      <c r="D59" s="17" t="s">
        <v>13</v>
      </c>
      <c r="E59" s="16" t="s">
        <v>14</v>
      </c>
      <c r="F59" s="17" t="s">
        <v>15</v>
      </c>
      <c r="G59" s="18" t="s">
        <v>16</v>
      </c>
      <c r="H59" s="18" t="s">
        <v>17</v>
      </c>
      <c r="I59" s="18" t="s">
        <v>18</v>
      </c>
      <c r="J59" s="19" t="s">
        <v>19</v>
      </c>
      <c r="K59" s="16" t="s">
        <v>20</v>
      </c>
      <c r="L59" s="16" t="s">
        <v>21</v>
      </c>
      <c r="M59" s="17" t="s">
        <v>22</v>
      </c>
      <c r="N59" s="17" t="s">
        <v>23</v>
      </c>
      <c r="O59" s="17" t="s">
        <v>24</v>
      </c>
      <c r="P59" s="17" t="s">
        <v>25</v>
      </c>
      <c r="Q59" s="20" t="s">
        <v>26</v>
      </c>
      <c r="R59" s="19" t="s">
        <v>27</v>
      </c>
      <c r="S59" s="20" t="s">
        <v>28</v>
      </c>
      <c r="T59" s="21" t="s">
        <v>29</v>
      </c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22"/>
      <c r="B60" s="23" t="s">
        <v>0</v>
      </c>
      <c r="C60" s="603"/>
      <c r="D60" s="25" t="s">
        <v>0</v>
      </c>
      <c r="E60" s="25" t="s">
        <v>0</v>
      </c>
      <c r="F60" s="25" t="s">
        <v>0</v>
      </c>
      <c r="G60" s="26"/>
      <c r="H60" s="26" t="s">
        <v>0</v>
      </c>
      <c r="I60" s="1256" t="s">
        <v>30</v>
      </c>
      <c r="J60" s="1257"/>
      <c r="K60" s="27" t="s">
        <v>0</v>
      </c>
      <c r="L60" s="22"/>
      <c r="M60" s="27"/>
      <c r="N60" s="27"/>
      <c r="O60" s="27" t="s">
        <v>31</v>
      </c>
      <c r="P60" s="27"/>
      <c r="Q60" s="28"/>
      <c r="R60" s="29"/>
      <c r="S60" s="30"/>
      <c r="T60" s="30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31"/>
      <c r="B61" s="32" t="s">
        <v>32</v>
      </c>
      <c r="C61" s="26" t="s">
        <v>32</v>
      </c>
      <c r="D61" s="26" t="s">
        <v>33</v>
      </c>
      <c r="E61" s="26" t="s">
        <v>34</v>
      </c>
      <c r="F61" s="26" t="s">
        <v>0</v>
      </c>
      <c r="G61" s="26"/>
      <c r="H61" s="26" t="s">
        <v>0</v>
      </c>
      <c r="I61" s="1258"/>
      <c r="J61" s="1259"/>
      <c r="K61" s="33" t="s">
        <v>35</v>
      </c>
      <c r="L61" s="34" t="s">
        <v>36</v>
      </c>
      <c r="M61" s="34" t="s">
        <v>37</v>
      </c>
      <c r="N61" s="34" t="s">
        <v>38</v>
      </c>
      <c r="O61" s="34" t="s">
        <v>39</v>
      </c>
      <c r="P61" s="22" t="s">
        <v>40</v>
      </c>
      <c r="Q61" s="23" t="s">
        <v>41</v>
      </c>
      <c r="R61" s="35" t="s">
        <v>42</v>
      </c>
      <c r="S61" s="30" t="s">
        <v>43</v>
      </c>
      <c r="T61" s="36" t="s">
        <v>44</v>
      </c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37" t="s">
        <v>45</v>
      </c>
      <c r="B62" s="32" t="s">
        <v>46</v>
      </c>
      <c r="C62" s="26" t="s">
        <v>47</v>
      </c>
      <c r="D62" s="26" t="s">
        <v>48</v>
      </c>
      <c r="E62" s="26" t="s">
        <v>49</v>
      </c>
      <c r="F62" s="26" t="s">
        <v>50</v>
      </c>
      <c r="G62" s="26" t="s">
        <v>51</v>
      </c>
      <c r="H62" s="26" t="s">
        <v>52</v>
      </c>
      <c r="I62" s="317" t="s">
        <v>53</v>
      </c>
      <c r="J62" s="318" t="s">
        <v>54</v>
      </c>
      <c r="K62" s="36" t="s">
        <v>55</v>
      </c>
      <c r="L62" s="319" t="s">
        <v>56</v>
      </c>
      <c r="M62" s="319" t="s">
        <v>57</v>
      </c>
      <c r="N62" s="319" t="s">
        <v>58</v>
      </c>
      <c r="O62" s="319" t="s">
        <v>59</v>
      </c>
      <c r="P62" s="320" t="s">
        <v>60</v>
      </c>
      <c r="Q62" s="321" t="s">
        <v>61</v>
      </c>
      <c r="R62" s="322" t="s">
        <v>61</v>
      </c>
      <c r="S62" s="36" t="s">
        <v>62</v>
      </c>
      <c r="T62" s="319" t="s">
        <v>63</v>
      </c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 ht="12.75">
      <c r="A63" s="604">
        <v>26</v>
      </c>
      <c r="B63" s="518">
        <v>6908</v>
      </c>
      <c r="C63" s="519" t="s">
        <v>126</v>
      </c>
      <c r="D63" s="519" t="s">
        <v>127</v>
      </c>
      <c r="E63" s="519" t="s">
        <v>128</v>
      </c>
      <c r="F63" s="650">
        <v>76093</v>
      </c>
      <c r="G63" s="644"/>
      <c r="H63" s="644"/>
      <c r="I63" s="563">
        <v>45876</v>
      </c>
      <c r="J63" s="650">
        <v>415</v>
      </c>
      <c r="K63" s="645">
        <f t="shared" ref="K63:K82" si="9">(+F63+G63+H63+J63)</f>
        <v>76508</v>
      </c>
      <c r="L63" s="646">
        <f t="shared" ref="L63:L83" si="10">+ROUND((K63*0.3077),0)</f>
        <v>23542</v>
      </c>
      <c r="M63" s="647">
        <v>495</v>
      </c>
      <c r="N63" s="645">
        <v>0</v>
      </c>
      <c r="O63" s="648">
        <f t="shared" ref="O63:O68" si="11">+ROUND((K63*0.0145),0)</f>
        <v>1109</v>
      </c>
      <c r="P63" s="647">
        <v>187</v>
      </c>
      <c r="Q63" s="649">
        <v>13493</v>
      </c>
      <c r="R63" s="649">
        <v>404</v>
      </c>
      <c r="S63" s="645">
        <f t="shared" ref="S63:S79" si="12">+L63+M63+N63+O63+P63+Q63+R63</f>
        <v>39230</v>
      </c>
      <c r="T63" s="645">
        <f t="shared" ref="T63:T74" si="13">SUM(K63+S63)</f>
        <v>115738</v>
      </c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 ht="12.75">
      <c r="A64" s="175">
        <f>SUM(A63+1)</f>
        <v>27</v>
      </c>
      <c r="B64" s="518" t="s">
        <v>129</v>
      </c>
      <c r="C64" s="519" t="s">
        <v>130</v>
      </c>
      <c r="D64" s="519" t="s">
        <v>131</v>
      </c>
      <c r="E64" s="525" t="s">
        <v>132</v>
      </c>
      <c r="F64" s="651">
        <v>73315</v>
      </c>
      <c r="G64" s="562"/>
      <c r="H64" s="562"/>
      <c r="I64" s="606"/>
      <c r="J64" s="658">
        <v>0</v>
      </c>
      <c r="K64" s="564">
        <f t="shared" si="9"/>
        <v>73315</v>
      </c>
      <c r="L64" s="521">
        <f t="shared" si="10"/>
        <v>22559</v>
      </c>
      <c r="M64" s="566">
        <v>495</v>
      </c>
      <c r="N64" s="564">
        <v>0</v>
      </c>
      <c r="O64" s="566">
        <f t="shared" si="11"/>
        <v>1063</v>
      </c>
      <c r="P64" s="566">
        <v>187</v>
      </c>
      <c r="Q64" s="607">
        <v>8310</v>
      </c>
      <c r="R64" s="567">
        <v>486</v>
      </c>
      <c r="S64" s="564">
        <f t="shared" si="12"/>
        <v>33100</v>
      </c>
      <c r="T64" s="568">
        <f t="shared" si="13"/>
        <v>106415</v>
      </c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 ht="25.5">
      <c r="A65" s="175">
        <f t="shared" ref="A65:A87" si="14">SUM(A64+1)</f>
        <v>28</v>
      </c>
      <c r="B65" s="518">
        <v>7148</v>
      </c>
      <c r="C65" s="519" t="s">
        <v>133</v>
      </c>
      <c r="D65" s="519" t="s">
        <v>134</v>
      </c>
      <c r="E65" s="525" t="s">
        <v>135</v>
      </c>
      <c r="F65" s="652">
        <v>81531</v>
      </c>
      <c r="G65" s="562"/>
      <c r="H65" s="562"/>
      <c r="I65" s="606"/>
      <c r="J65" s="658">
        <v>0</v>
      </c>
      <c r="K65" s="430">
        <f t="shared" si="9"/>
        <v>81531</v>
      </c>
      <c r="L65" s="605">
        <f t="shared" si="10"/>
        <v>25087</v>
      </c>
      <c r="M65" s="566">
        <v>495</v>
      </c>
      <c r="N65" s="430">
        <v>0</v>
      </c>
      <c r="O65" s="574">
        <f t="shared" si="11"/>
        <v>1182</v>
      </c>
      <c r="P65" s="566">
        <v>187</v>
      </c>
      <c r="Q65" s="575">
        <v>0</v>
      </c>
      <c r="R65" s="575">
        <v>0</v>
      </c>
      <c r="S65" s="430">
        <f t="shared" si="12"/>
        <v>26951</v>
      </c>
      <c r="T65" s="576">
        <f t="shared" si="13"/>
        <v>108482</v>
      </c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 ht="12.75">
      <c r="A66" s="175">
        <f t="shared" si="14"/>
        <v>29</v>
      </c>
      <c r="B66" s="518">
        <v>6702</v>
      </c>
      <c r="C66" s="519" t="s">
        <v>136</v>
      </c>
      <c r="D66" s="519" t="s">
        <v>137</v>
      </c>
      <c r="E66" s="519" t="s">
        <v>138</v>
      </c>
      <c r="F66" s="653">
        <v>54512</v>
      </c>
      <c r="G66" s="562"/>
      <c r="H66" s="562"/>
      <c r="I66" s="563">
        <v>45628</v>
      </c>
      <c r="J66" s="659">
        <v>1496</v>
      </c>
      <c r="K66" s="580">
        <f t="shared" si="9"/>
        <v>56008</v>
      </c>
      <c r="L66" s="605">
        <f t="shared" si="10"/>
        <v>17234</v>
      </c>
      <c r="M66" s="584">
        <v>495</v>
      </c>
      <c r="N66" s="580">
        <v>0</v>
      </c>
      <c r="O66" s="583">
        <f t="shared" si="11"/>
        <v>812</v>
      </c>
      <c r="P66" s="584">
        <v>187</v>
      </c>
      <c r="Q66" s="608">
        <v>4801</v>
      </c>
      <c r="R66" s="584">
        <v>0</v>
      </c>
      <c r="S66" s="580">
        <f t="shared" si="12"/>
        <v>23529</v>
      </c>
      <c r="T66" s="585">
        <f t="shared" si="13"/>
        <v>79537</v>
      </c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 ht="12.75">
      <c r="A67" s="175">
        <f t="shared" si="14"/>
        <v>30</v>
      </c>
      <c r="B67" s="526">
        <v>7200</v>
      </c>
      <c r="C67" s="527" t="s">
        <v>136</v>
      </c>
      <c r="D67" s="527" t="s">
        <v>139</v>
      </c>
      <c r="E67" s="528" t="s">
        <v>140</v>
      </c>
      <c r="F67" s="654">
        <v>48758</v>
      </c>
      <c r="G67" s="578"/>
      <c r="H67" s="578"/>
      <c r="I67" s="586">
        <v>45813</v>
      </c>
      <c r="J67" s="660">
        <v>616</v>
      </c>
      <c r="K67" s="580">
        <f t="shared" si="9"/>
        <v>49374</v>
      </c>
      <c r="L67" s="605">
        <f t="shared" si="10"/>
        <v>15192</v>
      </c>
      <c r="M67" s="582">
        <v>495</v>
      </c>
      <c r="N67" s="580">
        <v>0</v>
      </c>
      <c r="O67" s="583">
        <f t="shared" si="11"/>
        <v>716</v>
      </c>
      <c r="P67" s="582">
        <v>187</v>
      </c>
      <c r="Q67" s="584">
        <v>0</v>
      </c>
      <c r="R67" s="584">
        <v>0</v>
      </c>
      <c r="S67" s="580">
        <f t="shared" si="12"/>
        <v>16590</v>
      </c>
      <c r="T67" s="585">
        <f t="shared" si="13"/>
        <v>65964</v>
      </c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 ht="12.75">
      <c r="A68" s="175">
        <f t="shared" si="14"/>
        <v>31</v>
      </c>
      <c r="B68" s="518">
        <v>6709</v>
      </c>
      <c r="C68" s="519" t="s">
        <v>141</v>
      </c>
      <c r="D68" s="519" t="s">
        <v>142</v>
      </c>
      <c r="E68" s="519" t="s">
        <v>143</v>
      </c>
      <c r="F68" s="653">
        <v>83568</v>
      </c>
      <c r="G68" s="562"/>
      <c r="H68" s="562"/>
      <c r="I68" s="609">
        <v>45834</v>
      </c>
      <c r="J68" s="659">
        <v>912</v>
      </c>
      <c r="K68" s="430">
        <f t="shared" si="9"/>
        <v>84480</v>
      </c>
      <c r="L68" s="605">
        <f t="shared" si="10"/>
        <v>25994</v>
      </c>
      <c r="M68" s="566">
        <v>495</v>
      </c>
      <c r="N68" s="430">
        <v>0</v>
      </c>
      <c r="O68" s="574">
        <f t="shared" si="11"/>
        <v>1225</v>
      </c>
      <c r="P68" s="566">
        <v>187</v>
      </c>
      <c r="Q68" s="575">
        <v>4801</v>
      </c>
      <c r="R68" s="575">
        <v>342</v>
      </c>
      <c r="S68" s="430">
        <f t="shared" si="12"/>
        <v>33044</v>
      </c>
      <c r="T68" s="576">
        <f t="shared" si="13"/>
        <v>117524</v>
      </c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 s="669" customFormat="1" ht="12.75">
      <c r="A69" s="662">
        <f t="shared" si="14"/>
        <v>32</v>
      </c>
      <c r="B69" s="529" t="s">
        <v>144</v>
      </c>
      <c r="C69" s="530" t="s">
        <v>145</v>
      </c>
      <c r="D69" s="530" t="s">
        <v>146</v>
      </c>
      <c r="E69" s="531" t="s">
        <v>66</v>
      </c>
      <c r="F69" s="663">
        <v>28269</v>
      </c>
      <c r="G69" s="550"/>
      <c r="H69" s="551"/>
      <c r="I69" s="552"/>
      <c r="J69" s="658">
        <v>0</v>
      </c>
      <c r="K69" s="664">
        <f t="shared" si="9"/>
        <v>28269</v>
      </c>
      <c r="L69" s="665">
        <f t="shared" si="10"/>
        <v>8698</v>
      </c>
      <c r="M69" s="666">
        <v>495</v>
      </c>
      <c r="N69" s="665">
        <v>0</v>
      </c>
      <c r="O69" s="666">
        <f>ROUND((K69*0.0145),0)</f>
        <v>410</v>
      </c>
      <c r="P69" s="666">
        <v>187</v>
      </c>
      <c r="Q69" s="667">
        <v>8310</v>
      </c>
      <c r="R69" s="668">
        <v>486</v>
      </c>
      <c r="S69" s="665">
        <f t="shared" si="12"/>
        <v>18586</v>
      </c>
      <c r="T69" s="665">
        <f t="shared" si="13"/>
        <v>46855</v>
      </c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</row>
    <row r="70" spans="1:66" s="669" customFormat="1" ht="12.75">
      <c r="A70" s="662">
        <f t="shared" si="14"/>
        <v>33</v>
      </c>
      <c r="B70" s="529">
        <v>6586</v>
      </c>
      <c r="C70" s="530" t="s">
        <v>70</v>
      </c>
      <c r="D70" s="530" t="s">
        <v>147</v>
      </c>
      <c r="E70" s="530" t="s">
        <v>148</v>
      </c>
      <c r="F70" s="556">
        <v>31169</v>
      </c>
      <c r="G70" s="550"/>
      <c r="H70" s="551"/>
      <c r="I70" s="670"/>
      <c r="J70" s="658">
        <v>0</v>
      </c>
      <c r="K70" s="671">
        <f t="shared" si="9"/>
        <v>31169</v>
      </c>
      <c r="L70" s="672">
        <f t="shared" si="10"/>
        <v>9591</v>
      </c>
      <c r="M70" s="673">
        <v>495</v>
      </c>
      <c r="N70" s="671">
        <v>0</v>
      </c>
      <c r="O70" s="535">
        <f t="shared" ref="O70:O83" si="15">+ROUND((K70*0.0145),0)</f>
        <v>452</v>
      </c>
      <c r="P70" s="673">
        <v>187</v>
      </c>
      <c r="Q70" s="674">
        <v>8310</v>
      </c>
      <c r="R70" s="674">
        <v>486</v>
      </c>
      <c r="S70" s="671">
        <f t="shared" si="12"/>
        <v>19521</v>
      </c>
      <c r="T70" s="675">
        <f t="shared" si="13"/>
        <v>50690</v>
      </c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</row>
    <row r="71" spans="1:66" s="669" customFormat="1" ht="12.75">
      <c r="A71" s="662">
        <f t="shared" si="14"/>
        <v>34</v>
      </c>
      <c r="B71" s="529">
        <v>6858</v>
      </c>
      <c r="C71" s="530" t="s">
        <v>70</v>
      </c>
      <c r="D71" s="530" t="s">
        <v>149</v>
      </c>
      <c r="E71" s="531" t="s">
        <v>148</v>
      </c>
      <c r="F71" s="676">
        <v>30169</v>
      </c>
      <c r="G71" s="532"/>
      <c r="H71" s="533"/>
      <c r="I71" s="534"/>
      <c r="J71" s="658">
        <v>0</v>
      </c>
      <c r="K71" s="671">
        <f t="shared" si="9"/>
        <v>30169</v>
      </c>
      <c r="L71" s="672">
        <f t="shared" si="10"/>
        <v>9283</v>
      </c>
      <c r="M71" s="535">
        <v>495</v>
      </c>
      <c r="N71" s="671">
        <v>0</v>
      </c>
      <c r="O71" s="535">
        <f t="shared" si="15"/>
        <v>437</v>
      </c>
      <c r="P71" s="535">
        <v>187</v>
      </c>
      <c r="Q71" s="673">
        <v>8310</v>
      </c>
      <c r="R71" s="673">
        <v>486</v>
      </c>
      <c r="S71" s="671">
        <f t="shared" si="12"/>
        <v>19198</v>
      </c>
      <c r="T71" s="675">
        <f t="shared" si="13"/>
        <v>49367</v>
      </c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</row>
    <row r="72" spans="1:66" s="669" customFormat="1" ht="12.75" customHeight="1">
      <c r="A72" s="662">
        <f t="shared" si="14"/>
        <v>35</v>
      </c>
      <c r="B72" s="529">
        <v>6982</v>
      </c>
      <c r="C72" s="530" t="s">
        <v>77</v>
      </c>
      <c r="D72" s="530" t="s">
        <v>150</v>
      </c>
      <c r="E72" s="531" t="s">
        <v>81</v>
      </c>
      <c r="F72" s="663">
        <v>32355</v>
      </c>
      <c r="G72" s="550"/>
      <c r="H72" s="551"/>
      <c r="I72" s="677"/>
      <c r="J72" s="658">
        <v>0</v>
      </c>
      <c r="K72" s="671">
        <f t="shared" si="9"/>
        <v>32355</v>
      </c>
      <c r="L72" s="672">
        <f t="shared" si="10"/>
        <v>9956</v>
      </c>
      <c r="M72" s="535">
        <v>495</v>
      </c>
      <c r="N72" s="671">
        <v>0</v>
      </c>
      <c r="O72" s="535">
        <f t="shared" si="15"/>
        <v>469</v>
      </c>
      <c r="P72" s="535">
        <v>187</v>
      </c>
      <c r="Q72" s="673">
        <v>8310</v>
      </c>
      <c r="R72" s="673">
        <v>486</v>
      </c>
      <c r="S72" s="671">
        <f t="shared" si="12"/>
        <v>19903</v>
      </c>
      <c r="T72" s="675">
        <f t="shared" si="13"/>
        <v>52258</v>
      </c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</row>
    <row r="73" spans="1:66" s="669" customFormat="1" ht="12.75">
      <c r="A73" s="662">
        <f t="shared" si="14"/>
        <v>36</v>
      </c>
      <c r="B73" s="529">
        <v>6977</v>
      </c>
      <c r="C73" s="530" t="s">
        <v>88</v>
      </c>
      <c r="D73" s="530" t="s">
        <v>151</v>
      </c>
      <c r="E73" s="530" t="s">
        <v>109</v>
      </c>
      <c r="F73" s="556">
        <v>49731</v>
      </c>
      <c r="G73" s="550"/>
      <c r="H73" s="551"/>
      <c r="I73" s="555"/>
      <c r="J73" s="658">
        <v>0</v>
      </c>
      <c r="K73" s="671">
        <f t="shared" si="9"/>
        <v>49731</v>
      </c>
      <c r="L73" s="665">
        <f t="shared" si="10"/>
        <v>15302</v>
      </c>
      <c r="M73" s="535">
        <v>495</v>
      </c>
      <c r="N73" s="671">
        <v>0</v>
      </c>
      <c r="O73" s="535">
        <f t="shared" si="15"/>
        <v>721</v>
      </c>
      <c r="P73" s="535">
        <v>187</v>
      </c>
      <c r="Q73" s="673">
        <v>8310</v>
      </c>
      <c r="R73" s="673">
        <v>486</v>
      </c>
      <c r="S73" s="671">
        <f t="shared" si="12"/>
        <v>25501</v>
      </c>
      <c r="T73" s="675">
        <f t="shared" si="13"/>
        <v>75232</v>
      </c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</row>
    <row r="74" spans="1:66" s="669" customFormat="1" ht="12.75" customHeight="1">
      <c r="A74" s="662">
        <f t="shared" si="14"/>
        <v>37</v>
      </c>
      <c r="B74" s="529">
        <v>6852</v>
      </c>
      <c r="C74" s="530" t="s">
        <v>98</v>
      </c>
      <c r="D74" s="530" t="s">
        <v>152</v>
      </c>
      <c r="E74" s="531" t="s">
        <v>81</v>
      </c>
      <c r="F74" s="663">
        <v>32355</v>
      </c>
      <c r="G74" s="550"/>
      <c r="H74" s="551"/>
      <c r="I74" s="677"/>
      <c r="J74" s="658">
        <v>0</v>
      </c>
      <c r="K74" s="671">
        <f t="shared" si="9"/>
        <v>32355</v>
      </c>
      <c r="L74" s="665">
        <f t="shared" si="10"/>
        <v>9956</v>
      </c>
      <c r="M74" s="535">
        <v>495</v>
      </c>
      <c r="N74" s="671">
        <v>0</v>
      </c>
      <c r="O74" s="535">
        <f t="shared" si="15"/>
        <v>469</v>
      </c>
      <c r="P74" s="535">
        <v>187</v>
      </c>
      <c r="Q74" s="673">
        <v>8310</v>
      </c>
      <c r="R74" s="673">
        <v>486</v>
      </c>
      <c r="S74" s="671">
        <f t="shared" si="12"/>
        <v>19903</v>
      </c>
      <c r="T74" s="675">
        <f t="shared" si="13"/>
        <v>52258</v>
      </c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</row>
    <row r="75" spans="1:66" s="669" customFormat="1" ht="12.75" customHeight="1">
      <c r="A75" s="662">
        <f t="shared" si="14"/>
        <v>38</v>
      </c>
      <c r="B75" s="529">
        <v>7203</v>
      </c>
      <c r="C75" s="529" t="s">
        <v>153</v>
      </c>
      <c r="D75" s="530" t="s">
        <v>154</v>
      </c>
      <c r="E75" s="530" t="s">
        <v>81</v>
      </c>
      <c r="F75" s="678">
        <v>32355</v>
      </c>
      <c r="G75" s="550"/>
      <c r="H75" s="551"/>
      <c r="I75" s="679"/>
      <c r="J75" s="658">
        <v>0</v>
      </c>
      <c r="K75" s="680">
        <f t="shared" si="9"/>
        <v>32355</v>
      </c>
      <c r="L75" s="665">
        <f t="shared" si="10"/>
        <v>9956</v>
      </c>
      <c r="M75" s="680">
        <v>495</v>
      </c>
      <c r="N75" s="671">
        <v>0</v>
      </c>
      <c r="O75" s="535">
        <f t="shared" si="15"/>
        <v>469</v>
      </c>
      <c r="P75" s="680">
        <v>187</v>
      </c>
      <c r="Q75" s="681">
        <v>8310</v>
      </c>
      <c r="R75" s="673">
        <v>486</v>
      </c>
      <c r="S75" s="671">
        <f t="shared" si="12"/>
        <v>19903</v>
      </c>
      <c r="T75" s="680">
        <f>K75+S75</f>
        <v>52258</v>
      </c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</row>
    <row r="76" spans="1:66" s="669" customFormat="1" ht="12.75">
      <c r="A76" s="662">
        <f t="shared" si="14"/>
        <v>39</v>
      </c>
      <c r="B76" s="529">
        <v>6857</v>
      </c>
      <c r="C76" s="530" t="s">
        <v>155</v>
      </c>
      <c r="D76" s="530" t="s">
        <v>156</v>
      </c>
      <c r="E76" s="531" t="s">
        <v>157</v>
      </c>
      <c r="F76" s="678">
        <v>80060</v>
      </c>
      <c r="G76" s="550"/>
      <c r="H76" s="551"/>
      <c r="I76" s="552"/>
      <c r="J76" s="658">
        <v>0</v>
      </c>
      <c r="K76" s="671">
        <f t="shared" si="9"/>
        <v>80060</v>
      </c>
      <c r="L76" s="672">
        <f t="shared" si="10"/>
        <v>24634</v>
      </c>
      <c r="M76" s="535">
        <v>495</v>
      </c>
      <c r="N76" s="671">
        <v>0</v>
      </c>
      <c r="O76" s="535">
        <f t="shared" si="15"/>
        <v>1161</v>
      </c>
      <c r="P76" s="535">
        <v>187</v>
      </c>
      <c r="Q76" s="681">
        <v>8310</v>
      </c>
      <c r="R76" s="673">
        <v>486</v>
      </c>
      <c r="S76" s="671">
        <f t="shared" si="12"/>
        <v>35273</v>
      </c>
      <c r="T76" s="675">
        <f>SUM(K76+S76)</f>
        <v>115333</v>
      </c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</row>
    <row r="77" spans="1:66" s="669" customFormat="1" ht="12.75">
      <c r="A77" s="662">
        <f t="shared" si="14"/>
        <v>40</v>
      </c>
      <c r="B77" s="518">
        <v>7050</v>
      </c>
      <c r="C77" s="519" t="s">
        <v>115</v>
      </c>
      <c r="D77" s="519" t="s">
        <v>158</v>
      </c>
      <c r="E77" s="525" t="s">
        <v>159</v>
      </c>
      <c r="F77" s="682">
        <v>60875</v>
      </c>
      <c r="G77" s="562"/>
      <c r="H77" s="562"/>
      <c r="I77" s="606"/>
      <c r="J77" s="658">
        <v>0</v>
      </c>
      <c r="K77" s="564">
        <f t="shared" si="9"/>
        <v>60875</v>
      </c>
      <c r="L77" s="565">
        <f t="shared" si="10"/>
        <v>18731</v>
      </c>
      <c r="M77" s="566">
        <v>495</v>
      </c>
      <c r="N77" s="564">
        <v>0</v>
      </c>
      <c r="O77" s="566">
        <f t="shared" si="15"/>
        <v>883</v>
      </c>
      <c r="P77" s="566">
        <v>187</v>
      </c>
      <c r="Q77" s="567">
        <v>8310</v>
      </c>
      <c r="R77" s="567">
        <v>486</v>
      </c>
      <c r="S77" s="564">
        <f t="shared" si="12"/>
        <v>29092</v>
      </c>
      <c r="T77" s="568">
        <f>SUM(K77+S77)</f>
        <v>89967</v>
      </c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</row>
    <row r="78" spans="1:66" s="669" customFormat="1" ht="12.75">
      <c r="A78" s="662">
        <f>SUM(A77+1)</f>
        <v>41</v>
      </c>
      <c r="B78" s="518">
        <v>6517</v>
      </c>
      <c r="C78" s="518" t="s">
        <v>160</v>
      </c>
      <c r="D78" s="519" t="s">
        <v>161</v>
      </c>
      <c r="E78" s="525" t="s">
        <v>162</v>
      </c>
      <c r="F78" s="682">
        <v>54918</v>
      </c>
      <c r="G78" s="562"/>
      <c r="H78" s="562"/>
      <c r="I78" s="606"/>
      <c r="J78" s="635">
        <v>0</v>
      </c>
      <c r="K78" s="430">
        <f t="shared" si="9"/>
        <v>54918</v>
      </c>
      <c r="L78" s="683">
        <f t="shared" si="10"/>
        <v>16898</v>
      </c>
      <c r="M78" s="575">
        <v>495</v>
      </c>
      <c r="N78" s="430">
        <v>0</v>
      </c>
      <c r="O78" s="574">
        <f t="shared" si="15"/>
        <v>796</v>
      </c>
      <c r="P78" s="575">
        <v>187</v>
      </c>
      <c r="Q78" s="684">
        <v>8310</v>
      </c>
      <c r="R78" s="575">
        <v>486</v>
      </c>
      <c r="S78" s="430">
        <f t="shared" si="12"/>
        <v>27172</v>
      </c>
      <c r="T78" s="576">
        <f>SUM(K78+S78)</f>
        <v>82090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</row>
    <row r="79" spans="1:66" s="669" customFormat="1" ht="21.75" customHeight="1">
      <c r="A79" s="662">
        <f t="shared" si="14"/>
        <v>42</v>
      </c>
      <c r="B79" s="518">
        <v>6850</v>
      </c>
      <c r="C79" s="519" t="s">
        <v>163</v>
      </c>
      <c r="D79" s="519" t="s">
        <v>164</v>
      </c>
      <c r="E79" s="525" t="s">
        <v>106</v>
      </c>
      <c r="F79" s="682">
        <v>41371</v>
      </c>
      <c r="G79" s="562"/>
      <c r="H79" s="562"/>
      <c r="I79" s="606"/>
      <c r="J79" s="658">
        <v>0</v>
      </c>
      <c r="K79" s="564">
        <f t="shared" si="9"/>
        <v>41371</v>
      </c>
      <c r="L79" s="565">
        <f t="shared" si="10"/>
        <v>12730</v>
      </c>
      <c r="M79" s="566">
        <v>495</v>
      </c>
      <c r="N79" s="564">
        <v>0</v>
      </c>
      <c r="O79" s="566">
        <f t="shared" si="15"/>
        <v>600</v>
      </c>
      <c r="P79" s="566">
        <v>187</v>
      </c>
      <c r="Q79" s="567">
        <v>8310</v>
      </c>
      <c r="R79" s="567">
        <v>486</v>
      </c>
      <c r="S79" s="564">
        <f t="shared" si="12"/>
        <v>22808</v>
      </c>
      <c r="T79" s="568">
        <f>SUM(K79+S79)</f>
        <v>64179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</row>
    <row r="80" spans="1:66" s="669" customFormat="1" ht="12.75">
      <c r="A80" s="662">
        <f t="shared" si="14"/>
        <v>43</v>
      </c>
      <c r="B80" s="518">
        <v>6557</v>
      </c>
      <c r="C80" s="519" t="s">
        <v>165</v>
      </c>
      <c r="D80" s="519" t="s">
        <v>166</v>
      </c>
      <c r="E80" s="525" t="s">
        <v>109</v>
      </c>
      <c r="F80" s="685">
        <v>49731</v>
      </c>
      <c r="G80" s="686"/>
      <c r="H80" s="686"/>
      <c r="I80" s="687"/>
      <c r="J80" s="658">
        <v>0</v>
      </c>
      <c r="K80" s="564">
        <f t="shared" si="9"/>
        <v>49731</v>
      </c>
      <c r="L80" s="521">
        <f t="shared" si="10"/>
        <v>15302</v>
      </c>
      <c r="M80" s="566">
        <v>495</v>
      </c>
      <c r="N80" s="564">
        <v>0</v>
      </c>
      <c r="O80" s="566">
        <f t="shared" si="15"/>
        <v>721</v>
      </c>
      <c r="P80" s="566">
        <v>187</v>
      </c>
      <c r="Q80" s="567">
        <v>8310</v>
      </c>
      <c r="R80" s="567">
        <v>486</v>
      </c>
      <c r="S80" s="564">
        <f>L80+M80+N80+O80+P80+Q80+R80</f>
        <v>25501</v>
      </c>
      <c r="T80" s="688">
        <f>K80+S80</f>
        <v>75232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</row>
    <row r="81" spans="1:56" s="669" customFormat="1" ht="12.75">
      <c r="A81" s="662">
        <f t="shared" si="14"/>
        <v>44</v>
      </c>
      <c r="B81" s="518">
        <v>6851</v>
      </c>
      <c r="C81" s="519" t="s">
        <v>167</v>
      </c>
      <c r="D81" s="519" t="s">
        <v>168</v>
      </c>
      <c r="E81" s="525" t="s">
        <v>162</v>
      </c>
      <c r="F81" s="652">
        <v>54918</v>
      </c>
      <c r="G81" s="562"/>
      <c r="H81" s="562"/>
      <c r="I81" s="520"/>
      <c r="J81" s="658">
        <v>0</v>
      </c>
      <c r="K81" s="564">
        <f t="shared" si="9"/>
        <v>54918</v>
      </c>
      <c r="L81" s="521">
        <f t="shared" si="10"/>
        <v>16898</v>
      </c>
      <c r="M81" s="566">
        <v>495</v>
      </c>
      <c r="N81" s="564">
        <v>0</v>
      </c>
      <c r="O81" s="566">
        <f t="shared" si="15"/>
        <v>796</v>
      </c>
      <c r="P81" s="566">
        <v>187</v>
      </c>
      <c r="Q81" s="567">
        <v>8310</v>
      </c>
      <c r="R81" s="567">
        <v>486</v>
      </c>
      <c r="S81" s="564">
        <f>+L81+M81+N81+O81+P81+Q81+R81</f>
        <v>27172</v>
      </c>
      <c r="T81" s="568">
        <f>SUM(K81+S81)</f>
        <v>82090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</row>
    <row r="82" spans="1:56" s="669" customFormat="1" ht="12.75">
      <c r="A82" s="662">
        <f t="shared" si="14"/>
        <v>45</v>
      </c>
      <c r="B82" s="518">
        <v>7024</v>
      </c>
      <c r="C82" s="525" t="s">
        <v>169</v>
      </c>
      <c r="D82" s="525" t="s">
        <v>170</v>
      </c>
      <c r="E82" s="525" t="s">
        <v>162</v>
      </c>
      <c r="F82" s="652">
        <v>0</v>
      </c>
      <c r="G82" s="562"/>
      <c r="H82" s="562"/>
      <c r="I82" s="520"/>
      <c r="J82" s="658">
        <v>0</v>
      </c>
      <c r="K82" s="430">
        <f t="shared" si="9"/>
        <v>0</v>
      </c>
      <c r="L82" s="605">
        <f t="shared" si="10"/>
        <v>0</v>
      </c>
      <c r="M82" s="566">
        <v>0</v>
      </c>
      <c r="N82" s="430">
        <v>0</v>
      </c>
      <c r="O82" s="574">
        <f t="shared" si="15"/>
        <v>0</v>
      </c>
      <c r="P82" s="566">
        <v>0</v>
      </c>
      <c r="Q82" s="575">
        <v>0</v>
      </c>
      <c r="R82" s="575">
        <v>0</v>
      </c>
      <c r="S82" s="430">
        <f>+L82+M82+N82+O82+P82+Q82+R82</f>
        <v>0</v>
      </c>
      <c r="T82" s="576">
        <f>SUM(K82+S82)</f>
        <v>0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</row>
    <row r="83" spans="1:56" s="669" customFormat="1" ht="12.75">
      <c r="A83" s="662">
        <f t="shared" si="14"/>
        <v>46</v>
      </c>
      <c r="B83" s="518">
        <v>6911</v>
      </c>
      <c r="C83" s="525" t="s">
        <v>171</v>
      </c>
      <c r="D83" s="525" t="s">
        <v>172</v>
      </c>
      <c r="E83" s="525" t="s">
        <v>162</v>
      </c>
      <c r="F83" s="651">
        <v>54918</v>
      </c>
      <c r="G83" s="686"/>
      <c r="H83" s="686"/>
      <c r="I83" s="689"/>
      <c r="J83" s="658">
        <v>0</v>
      </c>
      <c r="K83" s="690">
        <f>SUM(F83,G83,H83,J83)</f>
        <v>54918</v>
      </c>
      <c r="L83" s="521">
        <f t="shared" si="10"/>
        <v>16898</v>
      </c>
      <c r="M83" s="690">
        <v>495</v>
      </c>
      <c r="N83" s="564">
        <v>0</v>
      </c>
      <c r="O83" s="566">
        <f t="shared" si="15"/>
        <v>796</v>
      </c>
      <c r="P83" s="690">
        <v>187</v>
      </c>
      <c r="Q83" s="607">
        <v>8310</v>
      </c>
      <c r="R83" s="567">
        <v>486</v>
      </c>
      <c r="S83" s="564">
        <f>+L83+M83+N83+O83+P83+Q83+R83</f>
        <v>27172</v>
      </c>
      <c r="T83" s="690">
        <f>SUM(K83,S83)</f>
        <v>82090</v>
      </c>
    </row>
    <row r="84" spans="1:56" ht="12.75">
      <c r="A84" s="175">
        <f t="shared" si="14"/>
        <v>47</v>
      </c>
      <c r="B84" s="518"/>
      <c r="C84" s="519"/>
      <c r="D84" s="519"/>
      <c r="E84" s="525"/>
      <c r="F84" s="651"/>
      <c r="G84" s="562"/>
      <c r="H84" s="562"/>
      <c r="I84" s="606"/>
      <c r="J84" s="658"/>
      <c r="K84" s="564"/>
      <c r="L84" s="521"/>
      <c r="M84" s="566"/>
      <c r="N84" s="564"/>
      <c r="O84" s="566"/>
      <c r="P84" s="566"/>
      <c r="Q84" s="607"/>
      <c r="R84" s="567"/>
      <c r="S84" s="564"/>
      <c r="T84" s="568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56" ht="12.75" customHeight="1">
      <c r="A85" s="48">
        <f t="shared" si="14"/>
        <v>48</v>
      </c>
      <c r="B85" s="514"/>
      <c r="C85" s="524"/>
      <c r="D85" s="524"/>
      <c r="E85" s="524"/>
      <c r="F85" s="657"/>
      <c r="G85" s="578"/>
      <c r="H85" s="578"/>
      <c r="I85" s="516"/>
      <c r="J85" s="661"/>
      <c r="K85" s="611"/>
      <c r="L85" s="517"/>
      <c r="M85" s="612"/>
      <c r="N85" s="611"/>
      <c r="O85" s="612"/>
      <c r="P85" s="612"/>
      <c r="Q85" s="613"/>
      <c r="R85" s="613"/>
      <c r="S85" s="611"/>
      <c r="T85" s="614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 ht="12.75">
      <c r="A86" s="48">
        <f t="shared" si="14"/>
        <v>49</v>
      </c>
      <c r="B86" s="514"/>
      <c r="C86" s="515"/>
      <c r="D86" s="515"/>
      <c r="E86" s="515"/>
      <c r="F86" s="655"/>
      <c r="G86" s="610"/>
      <c r="H86" s="610"/>
      <c r="I86" s="619"/>
      <c r="J86" s="661"/>
      <c r="K86" s="615"/>
      <c r="L86" s="620"/>
      <c r="M86" s="612"/>
      <c r="N86" s="615"/>
      <c r="O86" s="617"/>
      <c r="P86" s="612"/>
      <c r="Q86" s="616"/>
      <c r="R86" s="616"/>
      <c r="S86" s="615"/>
      <c r="T86" s="618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 ht="12.75">
      <c r="A87" s="48">
        <f t="shared" si="14"/>
        <v>50</v>
      </c>
      <c r="B87" s="514"/>
      <c r="C87" s="515"/>
      <c r="D87" s="515"/>
      <c r="E87" s="515"/>
      <c r="F87" s="656"/>
      <c r="G87" s="621"/>
      <c r="H87" s="621"/>
      <c r="I87" s="622"/>
      <c r="J87" s="661"/>
      <c r="K87" s="623"/>
      <c r="L87" s="517"/>
      <c r="M87" s="623"/>
      <c r="N87" s="611"/>
      <c r="O87" s="612"/>
      <c r="P87" s="623"/>
      <c r="Q87" s="624"/>
      <c r="R87" s="613"/>
      <c r="S87" s="611"/>
      <c r="T87" s="623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 ht="12.75">
      <c r="A88" s="625"/>
      <c r="B88" s="626"/>
      <c r="C88" s="588"/>
      <c r="D88" s="119" t="s">
        <v>173</v>
      </c>
      <c r="E88" s="120" t="s">
        <v>123</v>
      </c>
      <c r="F88" s="627">
        <f>SUM(F63:F87)</f>
        <v>1050971</v>
      </c>
      <c r="G88" s="627">
        <f t="shared" ref="G88:H88" si="16">SUM(G63:G87)</f>
        <v>0</v>
      </c>
      <c r="H88" s="627">
        <f t="shared" si="16"/>
        <v>0</v>
      </c>
      <c r="I88" s="120" t="s">
        <v>123</v>
      </c>
      <c r="J88" s="627">
        <f>SUM(J63:J87)</f>
        <v>3439</v>
      </c>
      <c r="K88" s="627">
        <f t="shared" ref="K88:T88" si="17">SUM(K63:K87)</f>
        <v>1054410</v>
      </c>
      <c r="L88" s="627">
        <f t="shared" si="17"/>
        <v>324441</v>
      </c>
      <c r="M88" s="627">
        <f t="shared" si="17"/>
        <v>9900</v>
      </c>
      <c r="N88" s="627">
        <f t="shared" si="17"/>
        <v>0</v>
      </c>
      <c r="O88" s="627">
        <f t="shared" si="17"/>
        <v>15287</v>
      </c>
      <c r="P88" s="627">
        <f t="shared" si="17"/>
        <v>3740</v>
      </c>
      <c r="Q88" s="627">
        <f t="shared" si="17"/>
        <v>147745</v>
      </c>
      <c r="R88" s="627">
        <f t="shared" si="17"/>
        <v>8036</v>
      </c>
      <c r="S88" s="627">
        <f t="shared" si="17"/>
        <v>509149</v>
      </c>
      <c r="T88" s="627">
        <f t="shared" si="17"/>
        <v>1563559</v>
      </c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 ht="12.75">
      <c r="A89" s="625"/>
      <c r="B89" s="626"/>
      <c r="C89" s="588"/>
      <c r="D89" s="119" t="s">
        <v>174</v>
      </c>
      <c r="E89" s="628" t="s">
        <v>123</v>
      </c>
      <c r="F89" s="627">
        <f>SUM(F41+F88)</f>
        <v>2304504</v>
      </c>
      <c r="G89" s="627">
        <f t="shared" ref="G89:H89" si="18">SUM(G41+G88)</f>
        <v>0</v>
      </c>
      <c r="H89" s="627">
        <f t="shared" si="18"/>
        <v>0</v>
      </c>
      <c r="I89" s="120" t="s">
        <v>123</v>
      </c>
      <c r="J89" s="627">
        <f>SUM(J41+J88)</f>
        <v>6717</v>
      </c>
      <c r="K89" s="627">
        <f t="shared" ref="K89:T89" si="19">SUM(K41+K88)</f>
        <v>2314783</v>
      </c>
      <c r="L89" s="627">
        <f t="shared" si="19"/>
        <v>712257</v>
      </c>
      <c r="M89" s="627">
        <f t="shared" si="19"/>
        <v>22275</v>
      </c>
      <c r="N89" s="627">
        <f t="shared" si="19"/>
        <v>0</v>
      </c>
      <c r="O89" s="627">
        <f t="shared" si="19"/>
        <v>33561</v>
      </c>
      <c r="P89" s="627">
        <f t="shared" si="19"/>
        <v>8415</v>
      </c>
      <c r="Q89" s="627">
        <f t="shared" si="19"/>
        <v>370380</v>
      </c>
      <c r="R89" s="627">
        <f t="shared" si="19"/>
        <v>19409</v>
      </c>
      <c r="S89" s="627">
        <f t="shared" si="19"/>
        <v>1166297</v>
      </c>
      <c r="T89" s="627">
        <f t="shared" si="19"/>
        <v>3481080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 ht="12.75">
      <c r="A90" s="3" t="s">
        <v>124</v>
      </c>
      <c r="B90" s="193"/>
      <c r="C90" s="193"/>
      <c r="D90" s="194"/>
      <c r="E90" s="195"/>
      <c r="F90" s="196"/>
      <c r="G90" s="196"/>
      <c r="H90" s="196"/>
      <c r="I90" s="197"/>
      <c r="J90" s="196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 ht="12.75">
      <c r="A91" s="3" t="s">
        <v>125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 ht="12.75">
      <c r="A92" s="7" t="s">
        <v>390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255"/>
      <c r="M92" s="1255"/>
      <c r="N92" s="4"/>
      <c r="O92" s="4"/>
      <c r="P92" s="4"/>
      <c r="Q92" s="4"/>
      <c r="R92" s="4"/>
      <c r="S92" s="4"/>
      <c r="T92" s="4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 ht="12.75">
      <c r="A93" s="7" t="s">
        <v>391</v>
      </c>
      <c r="B93" s="18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 ht="12.75">
      <c r="A94" s="7" t="s">
        <v>392</v>
      </c>
      <c r="B94" s="185"/>
      <c r="C94" s="4"/>
      <c r="D94" s="4"/>
      <c r="E94" s="4"/>
      <c r="F94" s="4"/>
      <c r="G94" s="4"/>
      <c r="H94" s="4"/>
      <c r="I94" s="4"/>
      <c r="J94" s="4"/>
      <c r="K94" s="4"/>
      <c r="L94" s="50"/>
      <c r="M94" s="51"/>
      <c r="N94" s="4"/>
      <c r="O94" s="51"/>
      <c r="P94" s="4"/>
      <c r="Q94" s="50"/>
      <c r="R94" s="4"/>
      <c r="S94" s="4"/>
      <c r="T94" s="4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 ht="12.75">
      <c r="A95" s="185"/>
      <c r="B95" s="185"/>
      <c r="C95" s="293"/>
      <c r="D95" s="293"/>
      <c r="E95" s="293"/>
      <c r="F95" s="293"/>
      <c r="G95" s="293"/>
      <c r="H95" s="293"/>
      <c r="I95" s="293"/>
      <c r="J95" s="293"/>
      <c r="K95" s="293"/>
      <c r="L95" s="293"/>
      <c r="M95" s="293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 ht="12.75">
      <c r="A96" s="185"/>
      <c r="B96" s="285"/>
      <c r="C96" s="293"/>
      <c r="D96" s="293"/>
      <c r="E96" s="293"/>
      <c r="F96" s="293"/>
      <c r="G96" s="293"/>
      <c r="H96" s="293"/>
      <c r="I96" s="293"/>
      <c r="J96" s="293"/>
      <c r="K96" s="293"/>
      <c r="L96" s="293"/>
      <c r="M96" s="293"/>
      <c r="N96" s="286"/>
      <c r="O96" s="288"/>
      <c r="P96" s="287"/>
      <c r="Q96" s="289"/>
      <c r="R96" s="290"/>
      <c r="S96" s="286"/>
      <c r="T96" s="291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 ht="12.75">
      <c r="A97" s="185"/>
      <c r="B97" s="292"/>
      <c r="C97" s="293"/>
      <c r="D97" s="293"/>
      <c r="E97" s="293"/>
      <c r="F97" s="293"/>
      <c r="G97" s="293"/>
      <c r="H97" s="293"/>
      <c r="I97" s="293"/>
      <c r="J97" s="293"/>
      <c r="K97" s="293"/>
      <c r="L97" s="293"/>
      <c r="M97" s="293"/>
      <c r="N97" s="294"/>
      <c r="O97" s="296"/>
      <c r="P97" s="295"/>
      <c r="Q97" s="297"/>
      <c r="R97" s="297"/>
      <c r="S97" s="294"/>
      <c r="T97" s="298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 ht="12.75">
      <c r="A98" s="5"/>
      <c r="B98" s="292"/>
      <c r="C98" s="293"/>
      <c r="D98" s="293"/>
      <c r="E98" s="293"/>
      <c r="F98" s="293"/>
      <c r="G98" s="293"/>
      <c r="H98" s="293"/>
      <c r="I98" s="293"/>
      <c r="J98" s="293"/>
      <c r="K98" s="293"/>
      <c r="L98" s="293"/>
      <c r="M98" s="293"/>
      <c r="N98" s="294"/>
      <c r="O98" s="296"/>
      <c r="P98" s="300"/>
      <c r="Q98" s="301"/>
      <c r="R98" s="295"/>
      <c r="S98" s="294"/>
      <c r="T98" s="298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 ht="12.75">
      <c r="A99" s="5"/>
      <c r="B99" s="292"/>
      <c r="C99" s="293"/>
      <c r="D99" s="293"/>
      <c r="E99" s="293"/>
      <c r="F99" s="293"/>
      <c r="G99" s="293"/>
      <c r="H99" s="293"/>
      <c r="I99" s="293"/>
      <c r="J99" s="293"/>
      <c r="K99" s="293"/>
      <c r="L99" s="293"/>
      <c r="M99" s="293"/>
      <c r="N99" s="294"/>
      <c r="O99" s="296"/>
      <c r="P99" s="300"/>
      <c r="Q99" s="295"/>
      <c r="R99" s="295"/>
      <c r="S99" s="294"/>
      <c r="T99" s="298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 ht="12.75">
      <c r="A100" s="5"/>
      <c r="B100" s="292"/>
      <c r="C100" s="293"/>
      <c r="D100" s="293"/>
      <c r="E100" s="293"/>
      <c r="F100" s="293"/>
      <c r="G100" s="293"/>
      <c r="H100" s="293"/>
      <c r="I100" s="293"/>
      <c r="J100" s="293"/>
      <c r="K100" s="293"/>
      <c r="L100" s="293"/>
      <c r="M100" s="293"/>
      <c r="N100" s="294"/>
      <c r="O100" s="296"/>
      <c r="P100" s="300"/>
      <c r="Q100" s="302"/>
      <c r="R100" s="295"/>
      <c r="S100" s="294"/>
      <c r="T100" s="298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 ht="12.75">
      <c r="A101" s="5"/>
      <c r="B101" s="292"/>
      <c r="C101" s="293"/>
      <c r="D101" s="293"/>
      <c r="E101" s="293"/>
      <c r="F101" s="293"/>
      <c r="G101" s="293"/>
      <c r="H101" s="293"/>
      <c r="I101" s="293"/>
      <c r="J101" s="293"/>
      <c r="K101" s="293"/>
      <c r="L101" s="293"/>
      <c r="M101" s="293"/>
      <c r="N101" s="294"/>
      <c r="O101" s="296"/>
      <c r="P101" s="300"/>
      <c r="Q101" s="302"/>
      <c r="R101" s="295"/>
      <c r="S101" s="294"/>
      <c r="T101" s="298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 ht="12.75">
      <c r="A102" s="5"/>
      <c r="B102" s="303"/>
      <c r="C102" s="293"/>
      <c r="D102" s="293"/>
      <c r="E102" s="293"/>
      <c r="F102" s="293"/>
      <c r="G102" s="293"/>
      <c r="H102" s="293"/>
      <c r="I102" s="293"/>
      <c r="J102" s="293"/>
      <c r="K102" s="293"/>
      <c r="L102" s="293"/>
      <c r="M102" s="293"/>
      <c r="N102" s="304"/>
      <c r="O102" s="306"/>
      <c r="P102" s="305"/>
      <c r="Q102" s="307"/>
      <c r="R102" s="308"/>
      <c r="S102" s="304"/>
      <c r="T102" s="309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 ht="12.75">
      <c r="A103" s="5"/>
      <c r="B103" s="303"/>
      <c r="C103" s="293"/>
      <c r="D103" s="293"/>
      <c r="E103" s="293"/>
      <c r="F103" s="293"/>
      <c r="G103" s="293"/>
      <c r="H103" s="293"/>
      <c r="I103" s="293"/>
      <c r="J103" s="293"/>
      <c r="K103" s="293"/>
      <c r="L103" s="293"/>
      <c r="M103" s="293"/>
      <c r="N103" s="304"/>
      <c r="O103" s="306"/>
      <c r="P103" s="305"/>
      <c r="Q103" s="308"/>
      <c r="R103" s="308"/>
      <c r="S103" s="304"/>
      <c r="T103" s="309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 ht="12.75">
      <c r="A104" s="5"/>
      <c r="B104" s="292"/>
      <c r="C104" s="293"/>
      <c r="D104" s="293"/>
      <c r="E104" s="293"/>
      <c r="F104" s="293"/>
      <c r="G104" s="293"/>
      <c r="H104" s="293"/>
      <c r="I104" s="293"/>
      <c r="J104" s="293"/>
      <c r="K104" s="293"/>
      <c r="L104" s="293"/>
      <c r="M104" s="293"/>
      <c r="N104" s="294"/>
      <c r="O104" s="296"/>
      <c r="P104" s="300"/>
      <c r="Q104" s="295"/>
      <c r="R104" s="295"/>
      <c r="S104" s="294"/>
      <c r="T104" s="298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 ht="12.75">
      <c r="A105" s="5"/>
      <c r="B105" s="292"/>
      <c r="C105" s="293"/>
      <c r="D105" s="293"/>
      <c r="E105" s="293"/>
      <c r="F105" s="293"/>
      <c r="G105" s="293"/>
      <c r="H105" s="293"/>
      <c r="I105" s="293"/>
      <c r="J105" s="293"/>
      <c r="K105" s="293"/>
      <c r="L105" s="293"/>
      <c r="M105" s="293"/>
      <c r="N105" s="294"/>
      <c r="O105" s="293"/>
      <c r="P105" s="293"/>
      <c r="Q105" s="293"/>
      <c r="R105" s="293"/>
      <c r="S105" s="294"/>
      <c r="T105" s="298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 ht="12.75">
      <c r="A106" s="5"/>
      <c r="B106" s="292"/>
      <c r="C106" s="293"/>
      <c r="D106" s="293"/>
      <c r="E106" s="293"/>
      <c r="F106" s="293"/>
      <c r="G106" s="293"/>
      <c r="H106" s="293"/>
      <c r="I106" s="293"/>
      <c r="J106" s="293"/>
      <c r="K106" s="293"/>
      <c r="L106" s="293"/>
      <c r="M106" s="293"/>
      <c r="N106" s="294"/>
      <c r="O106" s="293"/>
      <c r="P106" s="293"/>
      <c r="Q106" s="293"/>
      <c r="R106" s="293"/>
      <c r="S106" s="294"/>
      <c r="T106" s="299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 ht="12.75">
      <c r="A107" s="5"/>
      <c r="B107" s="292"/>
      <c r="C107" s="293"/>
      <c r="D107" s="293"/>
      <c r="E107" s="293"/>
      <c r="F107" s="293"/>
      <c r="G107" s="293"/>
      <c r="H107" s="293"/>
      <c r="I107" s="293"/>
      <c r="J107" s="293"/>
      <c r="K107" s="293"/>
      <c r="L107" s="293"/>
      <c r="M107" s="293"/>
      <c r="N107" s="294"/>
      <c r="O107" s="293"/>
      <c r="P107" s="293"/>
      <c r="Q107" s="293"/>
      <c r="R107" s="293"/>
      <c r="S107" s="294"/>
      <c r="T107" s="298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 ht="12.75">
      <c r="A108" s="5"/>
      <c r="B108" s="292"/>
      <c r="C108" s="293"/>
      <c r="D108" s="293"/>
      <c r="E108" s="293"/>
      <c r="F108" s="293"/>
      <c r="G108" s="293"/>
      <c r="H108" s="293"/>
      <c r="I108" s="293"/>
      <c r="J108" s="293"/>
      <c r="K108" s="293"/>
      <c r="L108" s="293"/>
      <c r="M108" s="293"/>
      <c r="N108" s="294"/>
      <c r="O108" s="293"/>
      <c r="P108" s="293"/>
      <c r="Q108" s="293"/>
      <c r="R108" s="293"/>
      <c r="S108" s="294"/>
      <c r="T108" s="298"/>
      <c r="U108" s="5"/>
      <c r="V108" s="5"/>
      <c r="W108" s="5"/>
      <c r="X108" s="5"/>
      <c r="Y108" s="5"/>
      <c r="Z108" s="5"/>
      <c r="AA108" s="5"/>
    </row>
    <row r="109" spans="1:56" ht="12.75">
      <c r="A109" s="5"/>
      <c r="B109" s="310"/>
      <c r="C109" s="293"/>
      <c r="D109" s="293"/>
      <c r="E109" s="293"/>
      <c r="F109" s="293"/>
      <c r="G109" s="293"/>
      <c r="H109" s="293"/>
      <c r="I109" s="293"/>
      <c r="J109" s="293"/>
      <c r="K109" s="293"/>
      <c r="L109" s="293"/>
      <c r="M109" s="293"/>
      <c r="N109" s="286"/>
      <c r="O109" s="288"/>
      <c r="P109" s="287"/>
      <c r="Q109" s="290"/>
      <c r="R109" s="290"/>
      <c r="S109" s="286"/>
      <c r="T109" s="291"/>
      <c r="U109" s="5"/>
      <c r="V109" s="5"/>
      <c r="W109" s="5"/>
      <c r="X109" s="5"/>
      <c r="Y109" s="5"/>
      <c r="Z109" s="5"/>
      <c r="AA109" s="5"/>
    </row>
    <row r="110" spans="1:56" ht="12.75">
      <c r="A110" s="5"/>
      <c r="B110" s="292"/>
      <c r="C110" s="293"/>
      <c r="D110" s="293"/>
      <c r="E110" s="293"/>
      <c r="F110" s="293"/>
      <c r="G110" s="293"/>
      <c r="H110" s="293"/>
      <c r="I110" s="293"/>
      <c r="J110" s="293"/>
      <c r="K110" s="293"/>
      <c r="L110" s="293"/>
      <c r="M110" s="293"/>
      <c r="N110" s="312"/>
      <c r="O110" s="311"/>
      <c r="P110" s="311"/>
      <c r="Q110" s="313"/>
      <c r="R110" s="314"/>
      <c r="S110" s="311"/>
      <c r="T110" s="311"/>
      <c r="U110" s="5"/>
      <c r="V110" s="5"/>
      <c r="W110" s="5"/>
      <c r="X110" s="5"/>
      <c r="Y110" s="5"/>
      <c r="Z110" s="5"/>
      <c r="AA110" s="5"/>
    </row>
    <row r="111" spans="1:56" ht="12.75">
      <c r="A111" s="5"/>
      <c r="B111" s="285"/>
      <c r="C111" s="293"/>
      <c r="D111" s="293"/>
      <c r="E111" s="293"/>
      <c r="F111" s="293"/>
      <c r="G111" s="293"/>
      <c r="H111" s="293"/>
      <c r="I111" s="293"/>
      <c r="J111" s="293"/>
      <c r="K111" s="293"/>
      <c r="L111" s="293"/>
      <c r="M111" s="293"/>
      <c r="N111" s="286"/>
      <c r="O111" s="288"/>
      <c r="P111" s="287"/>
      <c r="Q111" s="290"/>
      <c r="R111" s="290"/>
      <c r="S111" s="286"/>
      <c r="T111" s="291"/>
      <c r="U111" s="5"/>
      <c r="V111" s="5"/>
      <c r="W111" s="5"/>
      <c r="X111" s="5"/>
      <c r="Y111" s="5"/>
      <c r="Z111" s="5"/>
      <c r="AA111" s="5"/>
    </row>
    <row r="112" spans="1:56" ht="12.75">
      <c r="A112" s="5"/>
      <c r="B112" s="5"/>
      <c r="C112" s="293"/>
      <c r="D112" s="293"/>
      <c r="E112" s="293"/>
      <c r="F112" s="293"/>
      <c r="G112" s="293"/>
      <c r="H112" s="293"/>
      <c r="I112" s="293"/>
      <c r="J112" s="293"/>
      <c r="K112" s="293"/>
      <c r="L112" s="293"/>
      <c r="M112" s="293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</row>
    <row r="123" spans="1:27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</row>
  </sheetData>
  <sortState ref="B63:T81">
    <sortCondition ref="C63:C81"/>
  </sortState>
  <mergeCells count="4">
    <mergeCell ref="I13:J14"/>
    <mergeCell ref="L43:M43"/>
    <mergeCell ref="I60:J61"/>
    <mergeCell ref="L92:M92"/>
  </mergeCells>
  <pageMargins left="0.23622047244094491" right="0.23622047244094491" top="0.9055118110236221" bottom="0.23622047244094491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BV121"/>
  <sheetViews>
    <sheetView tabSelected="1" view="pageBreakPreview" topLeftCell="A16" zoomScaleNormal="10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175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176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.75">
      <c r="A17" s="47">
        <v>1</v>
      </c>
      <c r="B17" s="717">
        <v>6810</v>
      </c>
      <c r="C17" s="718" t="s">
        <v>126</v>
      </c>
      <c r="D17" s="367" t="s">
        <v>177</v>
      </c>
      <c r="E17" s="367" t="s">
        <v>128</v>
      </c>
      <c r="F17" s="719">
        <v>76093</v>
      </c>
      <c r="G17" s="132"/>
      <c r="H17" s="133"/>
      <c r="I17" s="172">
        <v>46226</v>
      </c>
      <c r="J17" s="132">
        <v>1610</v>
      </c>
      <c r="K17" s="134">
        <f>(+F17+G17+H17+J17)</f>
        <v>77703</v>
      </c>
      <c r="L17" s="135">
        <f>+ROUND((K17*0.3077),0)</f>
        <v>23909</v>
      </c>
      <c r="M17" s="136">
        <v>495</v>
      </c>
      <c r="N17" s="133">
        <v>0</v>
      </c>
      <c r="O17" s="132">
        <f>ROUND((K17*0.0145),0)</f>
        <v>1127</v>
      </c>
      <c r="P17" s="136">
        <v>187</v>
      </c>
      <c r="Q17" s="137">
        <v>0</v>
      </c>
      <c r="R17" s="137">
        <v>0</v>
      </c>
      <c r="S17" s="135">
        <f>+L17+M17+N17+O17+P17+Q17+R17</f>
        <v>25718</v>
      </c>
      <c r="T17" s="138">
        <f>SUM(K17+S17)</f>
        <v>103421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>SUM(A17+1)</f>
        <v>2</v>
      </c>
      <c r="B18" s="342" t="s">
        <v>178</v>
      </c>
      <c r="C18" s="715" t="s">
        <v>179</v>
      </c>
      <c r="D18" s="182" t="s">
        <v>180</v>
      </c>
      <c r="E18" s="182" t="s">
        <v>114</v>
      </c>
      <c r="F18" s="716">
        <v>75392</v>
      </c>
      <c r="G18" s="324"/>
      <c r="H18" s="325"/>
      <c r="I18" s="341">
        <v>45923</v>
      </c>
      <c r="J18" s="326">
        <v>0</v>
      </c>
      <c r="K18" s="325">
        <f>(+F18+G18+H18+J18)</f>
        <v>75392</v>
      </c>
      <c r="L18" s="327">
        <f>+ROUND((K18*0.3077),0)</f>
        <v>23198</v>
      </c>
      <c r="M18" s="328">
        <v>495</v>
      </c>
      <c r="N18" s="325">
        <v>0</v>
      </c>
      <c r="O18" s="191">
        <f>+ROUND((K18*0.0145),0)</f>
        <v>1093</v>
      </c>
      <c r="P18" s="328">
        <v>187</v>
      </c>
      <c r="Q18" s="329">
        <v>8310</v>
      </c>
      <c r="R18" s="328">
        <v>486</v>
      </c>
      <c r="S18" s="325">
        <f>+L18+M18+N18+O18+P18+Q18+R18</f>
        <v>33769</v>
      </c>
      <c r="T18" s="330">
        <f>SUM(K18+S18)</f>
        <v>109161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48">
        <f t="shared" ref="A19:A41" si="0">SUM(A18+1)</f>
        <v>3</v>
      </c>
      <c r="B19" s="340">
        <v>6115</v>
      </c>
      <c r="C19" s="715" t="s">
        <v>181</v>
      </c>
      <c r="D19" s="182" t="s">
        <v>182</v>
      </c>
      <c r="E19" s="182" t="s">
        <v>90</v>
      </c>
      <c r="F19" s="716">
        <v>53561</v>
      </c>
      <c r="G19" s="324"/>
      <c r="H19" s="325"/>
      <c r="I19" s="170">
        <v>45979</v>
      </c>
      <c r="J19" s="326">
        <v>206</v>
      </c>
      <c r="K19" s="325">
        <f>(+F19+G19+H19+J19)</f>
        <v>53767</v>
      </c>
      <c r="L19" s="327">
        <f>+ROUND((K19*0.3077),0)</f>
        <v>16544</v>
      </c>
      <c r="M19" s="328">
        <v>495</v>
      </c>
      <c r="N19" s="325">
        <v>0</v>
      </c>
      <c r="O19" s="191">
        <f>+ROUND((K19*0.0145),0)</f>
        <v>780</v>
      </c>
      <c r="P19" s="328">
        <v>187</v>
      </c>
      <c r="Q19" s="329">
        <v>8310</v>
      </c>
      <c r="R19" s="328">
        <v>486</v>
      </c>
      <c r="S19" s="325">
        <f>+L19+M19+N19+O19+P19+Q19+R19</f>
        <v>26802</v>
      </c>
      <c r="T19" s="330">
        <f>SUM(K19+S19)</f>
        <v>80569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s="669" customFormat="1" ht="25.5">
      <c r="A20" s="358">
        <f t="shared" si="0"/>
        <v>4</v>
      </c>
      <c r="B20" s="720">
        <v>6903</v>
      </c>
      <c r="C20" s="721" t="s">
        <v>183</v>
      </c>
      <c r="D20" s="721" t="s">
        <v>184</v>
      </c>
      <c r="E20" s="204" t="s">
        <v>66</v>
      </c>
      <c r="F20" s="722">
        <v>28269</v>
      </c>
      <c r="G20" s="324"/>
      <c r="H20" s="325"/>
      <c r="I20" s="723"/>
      <c r="J20" s="326">
        <v>0</v>
      </c>
      <c r="K20" s="325">
        <f>(+F20+G20+H20+J20)</f>
        <v>28269</v>
      </c>
      <c r="L20" s="327">
        <f>+ROUND((K20*0.3077),0)</f>
        <v>8698</v>
      </c>
      <c r="M20" s="357">
        <v>495</v>
      </c>
      <c r="N20" s="325">
        <v>0</v>
      </c>
      <c r="O20" s="191">
        <f>+ROUND((K20*0.0145),0)</f>
        <v>410</v>
      </c>
      <c r="P20" s="357">
        <v>187</v>
      </c>
      <c r="Q20" s="328">
        <v>8310</v>
      </c>
      <c r="R20" s="328">
        <v>486</v>
      </c>
      <c r="S20" s="325">
        <f>+L20+M20+N20+O20+P20+Q20+R20</f>
        <v>18586</v>
      </c>
      <c r="T20" s="330">
        <f>SUM(K20+S20)</f>
        <v>46855</v>
      </c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</row>
    <row r="21" spans="1:74" ht="12.75">
      <c r="A21" s="48">
        <f t="shared" si="0"/>
        <v>5</v>
      </c>
      <c r="B21" s="62"/>
      <c r="C21" s="63"/>
      <c r="D21" s="63"/>
      <c r="E21" s="64"/>
      <c r="F21" s="131"/>
      <c r="G21" s="139"/>
      <c r="H21" s="140"/>
      <c r="I21" s="148"/>
      <c r="J21" s="142"/>
      <c r="K21" s="140"/>
      <c r="L21" s="143"/>
      <c r="M21" s="149"/>
      <c r="N21" s="140"/>
      <c r="O21" s="145"/>
      <c r="P21" s="149"/>
      <c r="Q21" s="144"/>
      <c r="R21" s="144"/>
      <c r="S21" s="140"/>
      <c r="T21" s="147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>
      <c r="A22" s="48">
        <f t="shared" si="0"/>
        <v>6</v>
      </c>
      <c r="B22" s="79"/>
      <c r="C22" s="80"/>
      <c r="D22" s="80"/>
      <c r="E22" s="81"/>
      <c r="F22" s="65"/>
      <c r="G22" s="139"/>
      <c r="H22" s="140"/>
      <c r="I22" s="150"/>
      <c r="J22" s="151"/>
      <c r="K22" s="140"/>
      <c r="L22" s="135"/>
      <c r="M22" s="144"/>
      <c r="N22" s="140"/>
      <c r="O22" s="145"/>
      <c r="P22" s="144"/>
      <c r="Q22" s="144"/>
      <c r="R22" s="144"/>
      <c r="S22" s="140"/>
      <c r="T22" s="147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48">
        <f t="shared" si="0"/>
        <v>7</v>
      </c>
      <c r="B23" s="84"/>
      <c r="C23" s="85"/>
      <c r="D23" s="86"/>
      <c r="E23" s="87"/>
      <c r="F23" s="65"/>
      <c r="G23" s="139"/>
      <c r="H23" s="140"/>
      <c r="I23" s="150"/>
      <c r="J23" s="151"/>
      <c r="K23" s="140"/>
      <c r="L23" s="135"/>
      <c r="M23" s="149"/>
      <c r="N23" s="140"/>
      <c r="O23" s="145"/>
      <c r="P23" s="149"/>
      <c r="Q23" s="144"/>
      <c r="R23" s="144"/>
      <c r="S23" s="140"/>
      <c r="T23" s="14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0"/>
        <v>8</v>
      </c>
      <c r="B24" s="84"/>
      <c r="C24" s="85"/>
      <c r="D24" s="86"/>
      <c r="E24" s="87"/>
      <c r="F24" s="65"/>
      <c r="G24" s="139"/>
      <c r="H24" s="140"/>
      <c r="I24" s="150"/>
      <c r="J24" s="152"/>
      <c r="K24" s="140"/>
      <c r="L24" s="135"/>
      <c r="M24" s="149"/>
      <c r="N24" s="140"/>
      <c r="O24" s="145"/>
      <c r="P24" s="149"/>
      <c r="Q24" s="144"/>
      <c r="R24" s="144"/>
      <c r="S24" s="140"/>
      <c r="T24" s="14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0"/>
        <v>9</v>
      </c>
      <c r="B25" s="89"/>
      <c r="C25" s="80"/>
      <c r="D25" s="80"/>
      <c r="E25" s="87"/>
      <c r="F25" s="65"/>
      <c r="G25" s="139"/>
      <c r="H25" s="140"/>
      <c r="I25" s="141"/>
      <c r="J25" s="142"/>
      <c r="K25" s="140"/>
      <c r="L25" s="135"/>
      <c r="M25" s="144"/>
      <c r="N25" s="140"/>
      <c r="O25" s="145"/>
      <c r="P25" s="144"/>
      <c r="Q25" s="146"/>
      <c r="R25" s="144"/>
      <c r="S25" s="140"/>
      <c r="T25" s="14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48">
        <f t="shared" si="0"/>
        <v>10</v>
      </c>
      <c r="B26" s="89"/>
      <c r="C26" s="80"/>
      <c r="D26" s="80"/>
      <c r="E26" s="87"/>
      <c r="F26" s="65"/>
      <c r="G26" s="139"/>
      <c r="H26" s="140"/>
      <c r="I26" s="148"/>
      <c r="J26" s="142"/>
      <c r="K26" s="140"/>
      <c r="L26" s="135"/>
      <c r="M26" s="144"/>
      <c r="N26" s="140"/>
      <c r="O26" s="145"/>
      <c r="P26" s="144"/>
      <c r="Q26" s="146"/>
      <c r="R26" s="144"/>
      <c r="S26" s="140"/>
      <c r="T26" s="14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f t="shared" si="0"/>
        <v>11</v>
      </c>
      <c r="B27" s="90"/>
      <c r="C27" s="91"/>
      <c r="D27" s="91"/>
      <c r="E27" s="92"/>
      <c r="F27" s="65"/>
      <c r="G27" s="139"/>
      <c r="H27" s="140"/>
      <c r="I27" s="148"/>
      <c r="J27" s="142"/>
      <c r="K27" s="140"/>
      <c r="L27" s="135"/>
      <c r="M27" s="149"/>
      <c r="N27" s="140"/>
      <c r="O27" s="145"/>
      <c r="P27" s="149"/>
      <c r="Q27" s="144"/>
      <c r="R27" s="144"/>
      <c r="S27" s="140"/>
      <c r="T27" s="14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f t="shared" si="0"/>
        <v>12</v>
      </c>
      <c r="B28" s="93"/>
      <c r="C28" s="94"/>
      <c r="D28" s="95"/>
      <c r="E28" s="96"/>
      <c r="F28" s="65"/>
      <c r="G28" s="139"/>
      <c r="H28" s="140"/>
      <c r="I28" s="150"/>
      <c r="J28" s="151"/>
      <c r="K28" s="140"/>
      <c r="L28" s="135"/>
      <c r="M28" s="144"/>
      <c r="N28" s="140"/>
      <c r="O28" s="145"/>
      <c r="P28" s="144"/>
      <c r="Q28" s="144"/>
      <c r="R28" s="144"/>
      <c r="S28" s="140"/>
      <c r="T28" s="14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f t="shared" si="0"/>
        <v>13</v>
      </c>
      <c r="B29" s="97"/>
      <c r="C29" s="98"/>
      <c r="D29" s="98"/>
      <c r="E29" s="96"/>
      <c r="F29" s="65"/>
      <c r="G29" s="70"/>
      <c r="H29" s="71"/>
      <c r="I29" s="82"/>
      <c r="J29" s="83"/>
      <c r="K29" s="71"/>
      <c r="L29" s="69"/>
      <c r="M29" s="66"/>
      <c r="N29" s="71"/>
      <c r="O29" s="75"/>
      <c r="P29" s="66"/>
      <c r="Q29" s="74"/>
      <c r="R29" s="74"/>
      <c r="S29" s="71"/>
      <c r="T29" s="7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f t="shared" si="0"/>
        <v>14</v>
      </c>
      <c r="B30" s="99"/>
      <c r="C30" s="100"/>
      <c r="D30" s="101"/>
      <c r="E30" s="102"/>
      <c r="F30" s="65"/>
      <c r="G30" s="70"/>
      <c r="H30" s="71"/>
      <c r="I30" s="82"/>
      <c r="J30" s="88"/>
      <c r="K30" s="71"/>
      <c r="L30" s="69"/>
      <c r="M30" s="75"/>
      <c r="N30" s="71"/>
      <c r="O30" s="75"/>
      <c r="P30" s="75"/>
      <c r="Q30" s="74"/>
      <c r="R30" s="74"/>
      <c r="S30" s="71"/>
      <c r="T30" s="7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f t="shared" si="0"/>
        <v>15</v>
      </c>
      <c r="B31" s="103"/>
      <c r="C31" s="100"/>
      <c r="D31" s="101"/>
      <c r="E31" s="102"/>
      <c r="F31" s="65"/>
      <c r="G31" s="70"/>
      <c r="H31" s="71"/>
      <c r="I31" s="82"/>
      <c r="J31" s="88"/>
      <c r="K31" s="71"/>
      <c r="L31" s="69"/>
      <c r="M31" s="75"/>
      <c r="N31" s="71"/>
      <c r="O31" s="75"/>
      <c r="P31" s="75"/>
      <c r="Q31" s="74"/>
      <c r="R31" s="74"/>
      <c r="S31" s="71"/>
      <c r="T31" s="7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f t="shared" si="0"/>
        <v>16</v>
      </c>
      <c r="B32" s="104"/>
      <c r="C32" s="100"/>
      <c r="D32" s="101"/>
      <c r="E32" s="102"/>
      <c r="F32" s="65"/>
      <c r="G32" s="70"/>
      <c r="H32" s="71"/>
      <c r="I32" s="82"/>
      <c r="J32" s="88"/>
      <c r="K32" s="71"/>
      <c r="L32" s="69"/>
      <c r="M32" s="75"/>
      <c r="N32" s="71"/>
      <c r="O32" s="75"/>
      <c r="P32" s="75"/>
      <c r="Q32" s="74"/>
      <c r="R32" s="74"/>
      <c r="S32" s="71"/>
      <c r="T32" s="77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48">
        <f t="shared" si="0"/>
        <v>17</v>
      </c>
      <c r="B33" s="89"/>
      <c r="C33" s="80"/>
      <c r="D33" s="80"/>
      <c r="E33" s="87"/>
      <c r="F33" s="65"/>
      <c r="G33" s="70"/>
      <c r="H33" s="71"/>
      <c r="I33" s="82"/>
      <c r="J33" s="88"/>
      <c r="K33" s="71"/>
      <c r="L33" s="77"/>
      <c r="M33" s="75"/>
      <c r="N33" s="71"/>
      <c r="O33" s="75"/>
      <c r="P33" s="75"/>
      <c r="Q33" s="74"/>
      <c r="R33" s="74"/>
      <c r="S33" s="71"/>
      <c r="T33" s="105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48">
        <f t="shared" si="0"/>
        <v>18</v>
      </c>
      <c r="B34" s="106"/>
      <c r="C34" s="107"/>
      <c r="D34" s="80"/>
      <c r="E34" s="87"/>
      <c r="F34" s="65"/>
      <c r="G34" s="70"/>
      <c r="H34" s="71"/>
      <c r="I34" s="82"/>
      <c r="J34" s="88"/>
      <c r="K34" s="71"/>
      <c r="L34" s="77"/>
      <c r="M34" s="75"/>
      <c r="N34" s="71"/>
      <c r="O34" s="75"/>
      <c r="P34" s="75"/>
      <c r="Q34" s="75"/>
      <c r="R34" s="75"/>
      <c r="S34" s="71"/>
      <c r="T34" s="10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 t="shared" si="0"/>
        <v>19</v>
      </c>
      <c r="B35" s="108"/>
      <c r="C35" s="109"/>
      <c r="D35" s="110"/>
      <c r="E35" s="87"/>
      <c r="F35" s="65"/>
      <c r="G35" s="70"/>
      <c r="H35" s="71"/>
      <c r="I35" s="82"/>
      <c r="J35" s="83"/>
      <c r="K35" s="71"/>
      <c r="L35" s="77"/>
      <c r="M35" s="75"/>
      <c r="N35" s="71"/>
      <c r="O35" s="75"/>
      <c r="P35" s="75"/>
      <c r="Q35" s="74"/>
      <c r="R35" s="74"/>
      <c r="S35" s="71"/>
      <c r="T35" s="10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0"/>
        <v>20</v>
      </c>
      <c r="B36" s="108"/>
      <c r="C36" s="86"/>
      <c r="D36" s="86"/>
      <c r="E36" s="87"/>
      <c r="F36" s="65"/>
      <c r="G36" s="70"/>
      <c r="H36" s="71"/>
      <c r="I36" s="82"/>
      <c r="J36" s="8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0"/>
        <v>21</v>
      </c>
      <c r="B37" s="108"/>
      <c r="C37" s="86"/>
      <c r="D37" s="86"/>
      <c r="E37" s="87"/>
      <c r="F37" s="65"/>
      <c r="G37" s="70"/>
      <c r="H37" s="71"/>
      <c r="I37" s="82"/>
      <c r="J37" s="8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0"/>
        <v>22</v>
      </c>
      <c r="B38" s="111"/>
      <c r="C38" s="86"/>
      <c r="D38" s="112"/>
      <c r="E38" s="87"/>
      <c r="F38" s="65"/>
      <c r="G38" s="70"/>
      <c r="H38" s="71"/>
      <c r="I38" s="82"/>
      <c r="J38" s="8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0"/>
        <v>23</v>
      </c>
      <c r="B39" s="89"/>
      <c r="C39" s="94"/>
      <c r="D39" s="113"/>
      <c r="E39" s="114"/>
      <c r="F39" s="66"/>
      <c r="G39" s="70"/>
      <c r="H39" s="71"/>
      <c r="I39" s="82"/>
      <c r="J39" s="8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f t="shared" si="0"/>
        <v>24</v>
      </c>
      <c r="B40" s="108"/>
      <c r="C40" s="86"/>
      <c r="D40" s="86"/>
      <c r="E40" s="87"/>
      <c r="F40" s="65"/>
      <c r="G40" s="70"/>
      <c r="H40" s="71"/>
      <c r="I40" s="82"/>
      <c r="J40" s="83"/>
      <c r="K40" s="71"/>
      <c r="L40" s="77"/>
      <c r="M40" s="75"/>
      <c r="N40" s="71"/>
      <c r="O40" s="75"/>
      <c r="P40" s="75"/>
      <c r="Q40" s="74"/>
      <c r="R40" s="74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f t="shared" si="0"/>
        <v>25</v>
      </c>
      <c r="B41" s="90"/>
      <c r="C41" s="91"/>
      <c r="D41" s="91"/>
      <c r="E41" s="92"/>
      <c r="F41" s="66"/>
      <c r="G41" s="70"/>
      <c r="H41" s="71"/>
      <c r="I41" s="82"/>
      <c r="J41" s="66"/>
      <c r="K41" s="71"/>
      <c r="L41" s="71"/>
      <c r="M41" s="115"/>
      <c r="N41" s="71"/>
      <c r="O41" s="75"/>
      <c r="P41" s="116"/>
      <c r="Q41" s="75"/>
      <c r="R41" s="75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49"/>
      <c r="B42" s="118"/>
      <c r="C42" s="118"/>
      <c r="D42" s="119" t="s">
        <v>185</v>
      </c>
      <c r="E42" s="120" t="s">
        <v>123</v>
      </c>
      <c r="F42" s="68">
        <f>SUM(F17:F41)</f>
        <v>233315</v>
      </c>
      <c r="G42" s="68">
        <f t="shared" ref="G42:H42" si="1">SUM(G17:G41)</f>
        <v>0</v>
      </c>
      <c r="H42" s="68">
        <f t="shared" si="1"/>
        <v>0</v>
      </c>
      <c r="I42" s="120" t="s">
        <v>123</v>
      </c>
      <c r="J42" s="68">
        <f>SUM(J17:J41)</f>
        <v>1816</v>
      </c>
      <c r="K42" s="68">
        <f t="shared" ref="K42:T42" si="2">SUM(K17:K41)</f>
        <v>235131</v>
      </c>
      <c r="L42" s="68">
        <f t="shared" si="2"/>
        <v>72349</v>
      </c>
      <c r="M42" s="68">
        <f t="shared" si="2"/>
        <v>1980</v>
      </c>
      <c r="N42" s="68">
        <f t="shared" si="2"/>
        <v>0</v>
      </c>
      <c r="O42" s="68">
        <f t="shared" si="2"/>
        <v>3410</v>
      </c>
      <c r="P42" s="68">
        <f t="shared" si="2"/>
        <v>748</v>
      </c>
      <c r="Q42" s="68">
        <f t="shared" si="2"/>
        <v>24930</v>
      </c>
      <c r="R42" s="68">
        <f t="shared" si="2"/>
        <v>1458</v>
      </c>
      <c r="S42" s="68">
        <f t="shared" si="2"/>
        <v>104875</v>
      </c>
      <c r="T42" s="68">
        <f t="shared" si="2"/>
        <v>340006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255"/>
      <c r="M44" s="125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391</v>
      </c>
      <c r="B46" s="184"/>
      <c r="C46" s="168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392</v>
      </c>
      <c r="B47" s="184"/>
      <c r="C47" s="168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184"/>
      <c r="C48" s="168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522"/>
      <c r="N53" s="522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522"/>
      <c r="N54" s="522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522"/>
      <c r="N55" s="522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BV122"/>
  <sheetViews>
    <sheetView tabSelected="1" view="pageBreakPreview" topLeftCell="A16" zoomScaleNormal="100" zoomScaleSheetLayoutView="100" workbookViewId="0">
      <selection activeCell="C86" sqref="C86"/>
    </sheetView>
  </sheetViews>
  <sheetFormatPr defaultColWidth="8.77734375" defaultRowHeight="11.25"/>
  <cols>
    <col min="1" max="1" width="4.886718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186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187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3.5" thickTop="1">
      <c r="A17" s="48">
        <v>1</v>
      </c>
      <c r="B17" s="343">
        <v>6172</v>
      </c>
      <c r="C17" s="204" t="s">
        <v>188</v>
      </c>
      <c r="D17" s="204" t="s">
        <v>189</v>
      </c>
      <c r="E17" s="204" t="s">
        <v>190</v>
      </c>
      <c r="F17" s="730">
        <v>56999</v>
      </c>
      <c r="G17" s="731"/>
      <c r="H17" s="732"/>
      <c r="I17" s="170">
        <v>45881</v>
      </c>
      <c r="J17" s="733">
        <v>374</v>
      </c>
      <c r="K17" s="629">
        <f>(+F17+G17+H17+J17)</f>
        <v>57373</v>
      </c>
      <c r="L17" s="447">
        <f t="shared" ref="L17" si="0">+ROUND((K17*0.3077),0)</f>
        <v>17654</v>
      </c>
      <c r="M17" s="631">
        <v>495</v>
      </c>
      <c r="N17" s="629">
        <v>0</v>
      </c>
      <c r="O17" s="631">
        <f>+ROUND((K17*0.0145),0)</f>
        <v>832</v>
      </c>
      <c r="P17" s="631">
        <v>187</v>
      </c>
      <c r="Q17" s="734">
        <v>8310</v>
      </c>
      <c r="R17" s="631">
        <v>486</v>
      </c>
      <c r="S17" s="629">
        <f>+L17+M17+N17+O17+P17+Q17+R17</f>
        <v>27964</v>
      </c>
      <c r="T17" s="629">
        <f>SUM(K17+S17)</f>
        <v>85337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7">
        <v>2</v>
      </c>
      <c r="B18" s="121">
        <v>6817</v>
      </c>
      <c r="C18" s="724" t="s">
        <v>191</v>
      </c>
      <c r="D18" s="724" t="s">
        <v>192</v>
      </c>
      <c r="E18" s="122" t="s">
        <v>193</v>
      </c>
      <c r="F18" s="153">
        <v>64108</v>
      </c>
      <c r="G18" s="139"/>
      <c r="H18" s="140"/>
      <c r="I18" s="170">
        <v>46017</v>
      </c>
      <c r="J18" s="142"/>
      <c r="K18" s="140">
        <f t="shared" ref="K18:K24" si="1">(+F18+G18+H18+J18)</f>
        <v>64108</v>
      </c>
      <c r="L18" s="143">
        <f t="shared" ref="L18:L24" si="2">+ROUND((K18*0.3077),0)</f>
        <v>19726</v>
      </c>
      <c r="M18" s="144">
        <v>495</v>
      </c>
      <c r="N18" s="140">
        <v>0</v>
      </c>
      <c r="O18" s="145">
        <f t="shared" ref="O18:O23" si="3">+ROUND((K18*0.0145),0)</f>
        <v>930</v>
      </c>
      <c r="P18" s="144">
        <v>187</v>
      </c>
      <c r="Q18" s="146">
        <v>13493</v>
      </c>
      <c r="R18" s="144">
        <v>404</v>
      </c>
      <c r="S18" s="140">
        <f t="shared" ref="S18:S23" si="4">+L18+M18+N18+O18+P18+Q18+R18</f>
        <v>35235</v>
      </c>
      <c r="T18" s="147">
        <f t="shared" ref="T18:T24" si="5">SUM(K18+S18)</f>
        <v>99343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48">
        <f>SUM(A18+1)</f>
        <v>3</v>
      </c>
      <c r="B19" s="362">
        <v>6823</v>
      </c>
      <c r="C19" s="725" t="s">
        <v>191</v>
      </c>
      <c r="D19" s="725" t="s">
        <v>194</v>
      </c>
      <c r="E19" s="360" t="s">
        <v>195</v>
      </c>
      <c r="F19" s="361">
        <v>45262</v>
      </c>
      <c r="G19" s="363"/>
      <c r="H19" s="364"/>
      <c r="I19" s="365">
        <v>46070</v>
      </c>
      <c r="J19" s="280"/>
      <c r="K19" s="325">
        <f t="shared" si="1"/>
        <v>45262</v>
      </c>
      <c r="L19" s="327">
        <f t="shared" si="2"/>
        <v>13927</v>
      </c>
      <c r="M19" s="328">
        <v>495</v>
      </c>
      <c r="N19" s="325">
        <v>0</v>
      </c>
      <c r="O19" s="191">
        <f t="shared" si="3"/>
        <v>656</v>
      </c>
      <c r="P19" s="328">
        <v>187</v>
      </c>
      <c r="Q19" s="329">
        <v>8551</v>
      </c>
      <c r="R19" s="329">
        <v>342</v>
      </c>
      <c r="S19" s="325">
        <f t="shared" si="4"/>
        <v>24158</v>
      </c>
      <c r="T19" s="330">
        <f t="shared" si="5"/>
        <v>69420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2.75">
      <c r="A20" s="48">
        <f t="shared" ref="A20:A42" si="6">SUM(A19+1)</f>
        <v>4</v>
      </c>
      <c r="B20" s="123">
        <v>6909</v>
      </c>
      <c r="C20" s="726" t="s">
        <v>191</v>
      </c>
      <c r="D20" s="726" t="s">
        <v>196</v>
      </c>
      <c r="E20" s="124" t="s">
        <v>138</v>
      </c>
      <c r="F20" s="156">
        <v>54512</v>
      </c>
      <c r="G20" s="139"/>
      <c r="H20" s="140"/>
      <c r="I20" s="171">
        <v>46074</v>
      </c>
      <c r="J20" s="142"/>
      <c r="K20" s="140">
        <f t="shared" si="1"/>
        <v>54512</v>
      </c>
      <c r="L20" s="143">
        <f t="shared" si="2"/>
        <v>16773</v>
      </c>
      <c r="M20" s="149">
        <v>495</v>
      </c>
      <c r="N20" s="140">
        <v>0</v>
      </c>
      <c r="O20" s="145">
        <f t="shared" si="3"/>
        <v>790</v>
      </c>
      <c r="P20" s="149">
        <v>187</v>
      </c>
      <c r="Q20" s="144">
        <v>13493</v>
      </c>
      <c r="R20" s="144">
        <v>404</v>
      </c>
      <c r="S20" s="140">
        <f t="shared" si="4"/>
        <v>32142</v>
      </c>
      <c r="T20" s="147">
        <f t="shared" si="5"/>
        <v>86654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>
      <c r="A21" s="48">
        <f t="shared" si="6"/>
        <v>5</v>
      </c>
      <c r="B21" s="181">
        <v>6847</v>
      </c>
      <c r="C21" s="727" t="s">
        <v>191</v>
      </c>
      <c r="D21" s="727" t="s">
        <v>197</v>
      </c>
      <c r="E21" s="182" t="s">
        <v>198</v>
      </c>
      <c r="F21" s="183">
        <v>46978</v>
      </c>
      <c r="G21" s="70"/>
      <c r="H21" s="71"/>
      <c r="I21" s="150">
        <v>45981</v>
      </c>
      <c r="J21" s="151">
        <v>1693</v>
      </c>
      <c r="K21" s="140">
        <f t="shared" si="1"/>
        <v>48671</v>
      </c>
      <c r="L21" s="143">
        <f t="shared" si="2"/>
        <v>14976</v>
      </c>
      <c r="M21" s="149">
        <v>495</v>
      </c>
      <c r="N21" s="140">
        <v>0</v>
      </c>
      <c r="O21" s="145">
        <f t="shared" si="3"/>
        <v>706</v>
      </c>
      <c r="P21" s="149">
        <v>187</v>
      </c>
      <c r="Q21" s="144">
        <v>0</v>
      </c>
      <c r="R21" s="144">
        <v>0</v>
      </c>
      <c r="S21" s="140">
        <f t="shared" si="4"/>
        <v>16364</v>
      </c>
      <c r="T21" s="147">
        <f t="shared" si="5"/>
        <v>65035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>
      <c r="A22" s="48">
        <v>5</v>
      </c>
      <c r="B22" s="190">
        <v>6804</v>
      </c>
      <c r="C22" s="715" t="s">
        <v>191</v>
      </c>
      <c r="D22" s="727" t="s">
        <v>199</v>
      </c>
      <c r="E22" s="182" t="s">
        <v>195</v>
      </c>
      <c r="F22" s="183">
        <v>45262</v>
      </c>
      <c r="G22" s="70"/>
      <c r="H22" s="71"/>
      <c r="I22" s="150">
        <v>45804</v>
      </c>
      <c r="J22" s="151">
        <v>742</v>
      </c>
      <c r="K22" s="140">
        <f t="shared" si="1"/>
        <v>46004</v>
      </c>
      <c r="L22" s="143">
        <f t="shared" si="2"/>
        <v>14155</v>
      </c>
      <c r="M22" s="149">
        <v>495</v>
      </c>
      <c r="N22" s="140">
        <v>0</v>
      </c>
      <c r="O22" s="145">
        <f t="shared" si="3"/>
        <v>667</v>
      </c>
      <c r="P22" s="149">
        <v>187</v>
      </c>
      <c r="Q22" s="144">
        <v>13296</v>
      </c>
      <c r="R22" s="144">
        <v>485</v>
      </c>
      <c r="S22" s="140">
        <f t="shared" si="4"/>
        <v>29285</v>
      </c>
      <c r="T22" s="147">
        <f t="shared" si="5"/>
        <v>75289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48">
        <f t="shared" si="6"/>
        <v>6</v>
      </c>
      <c r="B23" s="359">
        <v>6813</v>
      </c>
      <c r="C23" s="728" t="s">
        <v>191</v>
      </c>
      <c r="D23" s="729" t="s">
        <v>200</v>
      </c>
      <c r="E23" s="360" t="s">
        <v>195</v>
      </c>
      <c r="F23" s="361">
        <v>45262</v>
      </c>
      <c r="G23" s="70"/>
      <c r="H23" s="71"/>
      <c r="I23" s="150">
        <v>46049</v>
      </c>
      <c r="J23" s="88"/>
      <c r="K23" s="325">
        <f t="shared" si="1"/>
        <v>45262</v>
      </c>
      <c r="L23" s="327">
        <f t="shared" si="2"/>
        <v>13927</v>
      </c>
      <c r="M23" s="357">
        <v>495</v>
      </c>
      <c r="N23" s="325">
        <v>0</v>
      </c>
      <c r="O23" s="191">
        <f t="shared" si="3"/>
        <v>656</v>
      </c>
      <c r="P23" s="357">
        <v>187</v>
      </c>
      <c r="Q23" s="328">
        <v>8310</v>
      </c>
      <c r="R23" s="328">
        <v>486</v>
      </c>
      <c r="S23" s="325">
        <f t="shared" si="4"/>
        <v>24061</v>
      </c>
      <c r="T23" s="330">
        <f t="shared" si="5"/>
        <v>69323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6"/>
        <v>7</v>
      </c>
      <c r="B24" s="181">
        <v>6949</v>
      </c>
      <c r="C24" s="727" t="s">
        <v>201</v>
      </c>
      <c r="D24" s="727" t="s">
        <v>202</v>
      </c>
      <c r="E24" s="182" t="s">
        <v>94</v>
      </c>
      <c r="F24" s="456">
        <v>57708</v>
      </c>
      <c r="G24" s="457"/>
      <c r="H24" s="458"/>
      <c r="I24" s="459">
        <v>46147</v>
      </c>
      <c r="J24" s="457"/>
      <c r="K24" s="460">
        <f t="shared" si="1"/>
        <v>57708</v>
      </c>
      <c r="L24" s="461">
        <f t="shared" si="2"/>
        <v>17757</v>
      </c>
      <c r="M24" s="462">
        <v>495</v>
      </c>
      <c r="N24" s="458">
        <v>0</v>
      </c>
      <c r="O24" s="457">
        <f>ROUND((K24*0.0145),0)</f>
        <v>837</v>
      </c>
      <c r="P24" s="462">
        <v>187</v>
      </c>
      <c r="Q24" s="463">
        <v>8310</v>
      </c>
      <c r="R24" s="463">
        <v>486</v>
      </c>
      <c r="S24" s="461">
        <f>+L24+M24+N24+O24+P24+Q24+R24</f>
        <v>28072</v>
      </c>
      <c r="T24" s="464">
        <f t="shared" si="5"/>
        <v>85780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6"/>
        <v>8</v>
      </c>
      <c r="B25" s="125"/>
      <c r="C25" s="126"/>
      <c r="D25" s="126"/>
      <c r="E25" s="64"/>
      <c r="F25" s="331"/>
      <c r="G25" s="332"/>
      <c r="H25" s="333"/>
      <c r="I25" s="334"/>
      <c r="J25" s="332"/>
      <c r="K25" s="335"/>
      <c r="L25" s="336"/>
      <c r="M25" s="337"/>
      <c r="N25" s="333"/>
      <c r="O25" s="332"/>
      <c r="P25" s="337"/>
      <c r="Q25" s="338"/>
      <c r="R25" s="338"/>
      <c r="S25" s="336"/>
      <c r="T25" s="339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48">
        <f t="shared" si="6"/>
        <v>9</v>
      </c>
      <c r="B26" s="89"/>
      <c r="C26" s="80"/>
      <c r="D26" s="80"/>
      <c r="E26" s="87"/>
      <c r="F26" s="74"/>
      <c r="G26" s="70"/>
      <c r="H26" s="71"/>
      <c r="I26" s="78"/>
      <c r="J26" s="73"/>
      <c r="K26" s="71"/>
      <c r="L26" s="69"/>
      <c r="M26" s="74"/>
      <c r="N26" s="71"/>
      <c r="O26" s="75"/>
      <c r="P26" s="74"/>
      <c r="Q26" s="76"/>
      <c r="R26" s="74"/>
      <c r="S26" s="71"/>
      <c r="T26" s="7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f t="shared" si="6"/>
        <v>10</v>
      </c>
      <c r="B27" s="90"/>
      <c r="C27" s="91"/>
      <c r="D27" s="91"/>
      <c r="E27" s="92"/>
      <c r="F27" s="74"/>
      <c r="G27" s="70"/>
      <c r="H27" s="71"/>
      <c r="I27" s="78"/>
      <c r="J27" s="73"/>
      <c r="K27" s="71"/>
      <c r="L27" s="69"/>
      <c r="M27" s="66"/>
      <c r="N27" s="71"/>
      <c r="O27" s="75"/>
      <c r="P27" s="66"/>
      <c r="Q27" s="74"/>
      <c r="R27" s="74"/>
      <c r="S27" s="71"/>
      <c r="T27" s="7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f t="shared" si="6"/>
        <v>11</v>
      </c>
      <c r="B28" s="93"/>
      <c r="C28" s="94"/>
      <c r="D28" s="95"/>
      <c r="E28" s="96"/>
      <c r="F28" s="74"/>
      <c r="G28" s="70"/>
      <c r="H28" s="71"/>
      <c r="I28" s="82"/>
      <c r="J28" s="83"/>
      <c r="K28" s="71"/>
      <c r="L28" s="69"/>
      <c r="M28" s="74"/>
      <c r="N28" s="71"/>
      <c r="O28" s="75"/>
      <c r="P28" s="74"/>
      <c r="Q28" s="74"/>
      <c r="R28" s="74"/>
      <c r="S28" s="71"/>
      <c r="T28" s="7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f t="shared" si="6"/>
        <v>12</v>
      </c>
      <c r="B29" s="97"/>
      <c r="C29" s="98"/>
      <c r="D29" s="98"/>
      <c r="E29" s="96"/>
      <c r="F29" s="74"/>
      <c r="G29" s="70"/>
      <c r="H29" s="71"/>
      <c r="I29" s="82"/>
      <c r="J29" s="83"/>
      <c r="K29" s="71"/>
      <c r="L29" s="69"/>
      <c r="M29" s="66"/>
      <c r="N29" s="71"/>
      <c r="O29" s="75"/>
      <c r="P29" s="66"/>
      <c r="Q29" s="74"/>
      <c r="R29" s="74"/>
      <c r="S29" s="71"/>
      <c r="T29" s="7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f t="shared" si="6"/>
        <v>13</v>
      </c>
      <c r="B30" s="99"/>
      <c r="C30" s="100"/>
      <c r="D30" s="101"/>
      <c r="E30" s="102"/>
      <c r="F30" s="74"/>
      <c r="G30" s="70"/>
      <c r="H30" s="71"/>
      <c r="I30" s="82"/>
      <c r="J30" s="88"/>
      <c r="K30" s="71"/>
      <c r="L30" s="69"/>
      <c r="M30" s="75"/>
      <c r="N30" s="71"/>
      <c r="O30" s="75"/>
      <c r="P30" s="75"/>
      <c r="Q30" s="74"/>
      <c r="R30" s="74"/>
      <c r="S30" s="71"/>
      <c r="T30" s="7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f t="shared" si="6"/>
        <v>14</v>
      </c>
      <c r="B31" s="103"/>
      <c r="C31" s="100"/>
      <c r="D31" s="101"/>
      <c r="E31" s="102"/>
      <c r="F31" s="74"/>
      <c r="G31" s="70"/>
      <c r="H31" s="71"/>
      <c r="I31" s="82"/>
      <c r="J31" s="88"/>
      <c r="K31" s="71"/>
      <c r="L31" s="69"/>
      <c r="M31" s="75"/>
      <c r="N31" s="71"/>
      <c r="O31" s="75"/>
      <c r="P31" s="75"/>
      <c r="Q31" s="74"/>
      <c r="R31" s="74"/>
      <c r="S31" s="71"/>
      <c r="T31" s="7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f t="shared" si="6"/>
        <v>15</v>
      </c>
      <c r="B32" s="104"/>
      <c r="C32" s="100"/>
      <c r="D32" s="101"/>
      <c r="E32" s="102"/>
      <c r="F32" s="74"/>
      <c r="G32" s="70"/>
      <c r="H32" s="71"/>
      <c r="I32" s="82"/>
      <c r="J32" s="88"/>
      <c r="K32" s="71"/>
      <c r="L32" s="69"/>
      <c r="M32" s="75"/>
      <c r="N32" s="71"/>
      <c r="O32" s="75"/>
      <c r="P32" s="75"/>
      <c r="Q32" s="74"/>
      <c r="R32" s="74"/>
      <c r="S32" s="71"/>
      <c r="T32" s="77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48">
        <f t="shared" si="6"/>
        <v>16</v>
      </c>
      <c r="B33" s="89"/>
      <c r="C33" s="80"/>
      <c r="D33" s="80"/>
      <c r="E33" s="87"/>
      <c r="F33" s="74"/>
      <c r="G33" s="70"/>
      <c r="H33" s="71"/>
      <c r="I33" s="82"/>
      <c r="J33" s="88"/>
      <c r="K33" s="71"/>
      <c r="L33" s="77"/>
      <c r="M33" s="75"/>
      <c r="N33" s="71"/>
      <c r="O33" s="75"/>
      <c r="P33" s="75"/>
      <c r="Q33" s="74"/>
      <c r="R33" s="74"/>
      <c r="S33" s="71"/>
      <c r="T33" s="105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48">
        <f t="shared" si="6"/>
        <v>17</v>
      </c>
      <c r="B34" s="106"/>
      <c r="C34" s="107"/>
      <c r="D34" s="80"/>
      <c r="E34" s="87"/>
      <c r="F34" s="74"/>
      <c r="G34" s="70"/>
      <c r="H34" s="71"/>
      <c r="I34" s="82"/>
      <c r="J34" s="88"/>
      <c r="K34" s="71"/>
      <c r="L34" s="77"/>
      <c r="M34" s="75"/>
      <c r="N34" s="71"/>
      <c r="O34" s="75"/>
      <c r="P34" s="75"/>
      <c r="Q34" s="75"/>
      <c r="R34" s="75"/>
      <c r="S34" s="71"/>
      <c r="T34" s="10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 t="shared" si="6"/>
        <v>18</v>
      </c>
      <c r="B35" s="108"/>
      <c r="C35" s="109"/>
      <c r="D35" s="110"/>
      <c r="E35" s="87"/>
      <c r="F35" s="74"/>
      <c r="G35" s="70"/>
      <c r="H35" s="71"/>
      <c r="I35" s="82"/>
      <c r="J35" s="83"/>
      <c r="K35" s="71"/>
      <c r="L35" s="77"/>
      <c r="M35" s="75"/>
      <c r="N35" s="71"/>
      <c r="O35" s="75"/>
      <c r="P35" s="75"/>
      <c r="Q35" s="74"/>
      <c r="R35" s="74"/>
      <c r="S35" s="71"/>
      <c r="T35" s="10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6"/>
        <v>19</v>
      </c>
      <c r="B36" s="108"/>
      <c r="C36" s="86"/>
      <c r="D36" s="86"/>
      <c r="E36" s="87"/>
      <c r="F36" s="74"/>
      <c r="G36" s="70"/>
      <c r="H36" s="71"/>
      <c r="I36" s="82"/>
      <c r="J36" s="8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6"/>
        <v>20</v>
      </c>
      <c r="B37" s="108"/>
      <c r="C37" s="86"/>
      <c r="D37" s="86"/>
      <c r="E37" s="87"/>
      <c r="F37" s="74"/>
      <c r="G37" s="70"/>
      <c r="H37" s="71"/>
      <c r="I37" s="82"/>
      <c r="J37" s="8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6"/>
        <v>21</v>
      </c>
      <c r="B38" s="111"/>
      <c r="C38" s="86"/>
      <c r="D38" s="112"/>
      <c r="E38" s="87"/>
      <c r="F38" s="74"/>
      <c r="G38" s="70"/>
      <c r="H38" s="71"/>
      <c r="I38" s="82"/>
      <c r="J38" s="8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6"/>
        <v>22</v>
      </c>
      <c r="B39" s="89"/>
      <c r="C39" s="94"/>
      <c r="D39" s="113"/>
      <c r="E39" s="114"/>
      <c r="F39" s="75"/>
      <c r="G39" s="70"/>
      <c r="H39" s="71"/>
      <c r="I39" s="82"/>
      <c r="J39" s="8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f t="shared" si="6"/>
        <v>23</v>
      </c>
      <c r="B40" s="108"/>
      <c r="C40" s="86"/>
      <c r="D40" s="86"/>
      <c r="E40" s="87"/>
      <c r="F40" s="74"/>
      <c r="G40" s="70"/>
      <c r="H40" s="71"/>
      <c r="I40" s="82"/>
      <c r="J40" s="83"/>
      <c r="K40" s="71"/>
      <c r="L40" s="77"/>
      <c r="M40" s="75"/>
      <c r="N40" s="71"/>
      <c r="O40" s="75"/>
      <c r="P40" s="75"/>
      <c r="Q40" s="74"/>
      <c r="R40" s="74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f t="shared" si="6"/>
        <v>24</v>
      </c>
      <c r="B41" s="90"/>
      <c r="C41" s="91"/>
      <c r="D41" s="91"/>
      <c r="E41" s="92"/>
      <c r="F41" s="75"/>
      <c r="G41" s="70"/>
      <c r="H41" s="71"/>
      <c r="I41" s="82"/>
      <c r="J41" s="66"/>
      <c r="K41" s="71"/>
      <c r="L41" s="71"/>
      <c r="M41" s="115"/>
      <c r="N41" s="71"/>
      <c r="O41" s="75"/>
      <c r="P41" s="116"/>
      <c r="Q41" s="75"/>
      <c r="R41" s="75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48">
        <f t="shared" si="6"/>
        <v>25</v>
      </c>
      <c r="B42" s="97"/>
      <c r="C42" s="98"/>
      <c r="D42" s="98"/>
      <c r="E42" s="96"/>
      <c r="F42" s="67"/>
      <c r="G42" s="67"/>
      <c r="H42" s="67"/>
      <c r="I42" s="117"/>
      <c r="J42" s="67"/>
      <c r="K42" s="77"/>
      <c r="L42" s="71"/>
      <c r="M42" s="115"/>
      <c r="N42" s="77"/>
      <c r="O42" s="77"/>
      <c r="P42" s="116"/>
      <c r="Q42" s="77"/>
      <c r="R42" s="77"/>
      <c r="S42" s="71"/>
      <c r="T42" s="105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49"/>
      <c r="B43" s="118"/>
      <c r="C43" s="118"/>
      <c r="D43" s="119" t="s">
        <v>185</v>
      </c>
      <c r="E43" s="120" t="s">
        <v>123</v>
      </c>
      <c r="F43" s="68">
        <f>SUM(F17:F42)</f>
        <v>416091</v>
      </c>
      <c r="G43" s="68">
        <f t="shared" ref="G43:H43" si="7">SUM(G17:G42)</f>
        <v>0</v>
      </c>
      <c r="H43" s="68">
        <f t="shared" si="7"/>
        <v>0</v>
      </c>
      <c r="I43" s="120" t="s">
        <v>123</v>
      </c>
      <c r="J43" s="68">
        <f>SUM(J17:J42)</f>
        <v>2809</v>
      </c>
      <c r="K43" s="68">
        <f t="shared" ref="K43:T43" si="8">SUM(K17:K42)</f>
        <v>418900</v>
      </c>
      <c r="L43" s="68">
        <f t="shared" si="8"/>
        <v>128895</v>
      </c>
      <c r="M43" s="68">
        <f t="shared" si="8"/>
        <v>3960</v>
      </c>
      <c r="N43" s="68">
        <f t="shared" si="8"/>
        <v>0</v>
      </c>
      <c r="O43" s="68">
        <f t="shared" si="8"/>
        <v>6074</v>
      </c>
      <c r="P43" s="68">
        <f t="shared" si="8"/>
        <v>1496</v>
      </c>
      <c r="Q43" s="68">
        <f t="shared" si="8"/>
        <v>73763</v>
      </c>
      <c r="R43" s="68">
        <f t="shared" si="8"/>
        <v>3093</v>
      </c>
      <c r="S43" s="68">
        <f t="shared" si="8"/>
        <v>217281</v>
      </c>
      <c r="T43" s="68">
        <f t="shared" si="8"/>
        <v>636181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124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125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255"/>
      <c r="M45" s="1255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391</v>
      </c>
      <c r="B47" s="184"/>
      <c r="C47" s="168"/>
      <c r="D47" s="4"/>
      <c r="E47" s="4"/>
      <c r="F47" s="4"/>
      <c r="G47" s="4"/>
      <c r="H47" s="4"/>
      <c r="I47" s="4"/>
      <c r="J47" s="4"/>
      <c r="K47" s="4"/>
      <c r="L47" s="50"/>
      <c r="M47" s="51"/>
      <c r="N47" s="4"/>
      <c r="O47" s="51"/>
      <c r="P47" s="4"/>
      <c r="Q47" s="50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7" t="s">
        <v>392</v>
      </c>
      <c r="B48" s="184"/>
      <c r="C48" s="168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4"/>
      <c r="B49" s="184"/>
      <c r="C49" s="168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50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74">
      <c r="A51" s="1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>
      <c r="A52" s="1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21"/>
      <c r="N52" s="4"/>
      <c r="O52" s="50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17"/>
      <c r="C53" s="17"/>
      <c r="D53" s="17"/>
      <c r="E53" s="17"/>
      <c r="F53" s="9"/>
      <c r="G53" s="9"/>
      <c r="H53" s="9"/>
      <c r="I53" s="9"/>
      <c r="J53" s="9"/>
      <c r="K53" s="9"/>
      <c r="L53" s="17"/>
      <c r="M53" s="21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9"/>
      <c r="B54" s="9"/>
      <c r="C54" s="1"/>
      <c r="D54" s="9"/>
      <c r="E54" s="9"/>
      <c r="F54" s="53"/>
      <c r="G54" s="9"/>
      <c r="H54" s="9"/>
      <c r="I54" s="53"/>
      <c r="J54" s="9"/>
      <c r="K54" s="9"/>
      <c r="L54" s="9"/>
      <c r="M54" s="522"/>
      <c r="N54" s="522"/>
      <c r="O54" s="5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522"/>
      <c r="N55" s="522"/>
      <c r="O55" s="55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>
      <c r="A56" s="9"/>
      <c r="B56" s="9"/>
      <c r="C56" s="9"/>
      <c r="D56" s="9"/>
      <c r="E56" s="9"/>
      <c r="F56" s="17"/>
      <c r="G56" s="17"/>
      <c r="H56" s="17"/>
      <c r="I56" s="17"/>
      <c r="J56" s="17"/>
      <c r="K56" s="17"/>
      <c r="L56" s="9"/>
      <c r="M56" s="522"/>
      <c r="N56" s="522"/>
      <c r="O56" s="56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>
      <c r="A57" s="9"/>
      <c r="B57" s="57"/>
      <c r="C57" s="58"/>
      <c r="D57" s="58"/>
      <c r="E57" s="59"/>
      <c r="F57" s="59"/>
      <c r="G57" s="59"/>
      <c r="H57" s="59"/>
      <c r="I57" s="59"/>
      <c r="J57" s="59"/>
      <c r="K57" s="59"/>
      <c r="L57" s="60"/>
      <c r="M57" s="4"/>
      <c r="N57" s="4"/>
      <c r="O57" s="55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50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9"/>
      <c r="B81" s="57"/>
      <c r="C81" s="58"/>
      <c r="D81" s="58"/>
      <c r="E81" s="1"/>
      <c r="F81" s="1"/>
      <c r="G81" s="1"/>
      <c r="H81" s="1"/>
      <c r="I81" s="1"/>
      <c r="J81" s="1"/>
      <c r="K81" s="1"/>
      <c r="L81" s="61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"/>
      <c r="B82" s="1"/>
      <c r="C82" s="1"/>
      <c r="D82" s="9"/>
      <c r="E82" s="59"/>
      <c r="F82" s="59"/>
      <c r="G82" s="59"/>
      <c r="H82" s="59"/>
      <c r="I82" s="59"/>
      <c r="J82" s="59"/>
      <c r="K82" s="59"/>
      <c r="L82" s="59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 ht="12.75">
      <c r="A85" s="3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/>
      <c r="B88" s="1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</sheetData>
  <mergeCells count="2">
    <mergeCell ref="I14:J15"/>
    <mergeCell ref="L45:M45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/>
    <pageSetUpPr fitToPage="1"/>
  </sheetPr>
  <dimension ref="A1:BV121"/>
  <sheetViews>
    <sheetView tabSelected="1" view="pageBreakPreview" topLeftCell="A19" zoomScaleNormal="10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4.4414062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203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204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3.5" thickTop="1">
      <c r="A17" s="47">
        <v>1</v>
      </c>
      <c r="B17" s="736">
        <v>6827</v>
      </c>
      <c r="C17" s="737" t="s">
        <v>205</v>
      </c>
      <c r="D17" s="762" t="s">
        <v>206</v>
      </c>
      <c r="E17" s="737" t="s">
        <v>207</v>
      </c>
      <c r="F17" s="738">
        <v>100076</v>
      </c>
      <c r="G17" s="753"/>
      <c r="H17" s="754"/>
      <c r="I17" s="172">
        <v>45908</v>
      </c>
      <c r="J17" s="753">
        <v>273</v>
      </c>
      <c r="K17" s="755">
        <f>(+F17+G17+H17+J17)</f>
        <v>100349</v>
      </c>
      <c r="L17" s="135">
        <f>+ROUND((K17*0.3077),0)</f>
        <v>30877</v>
      </c>
      <c r="M17" s="136">
        <v>495</v>
      </c>
      <c r="N17" s="754">
        <v>0</v>
      </c>
      <c r="O17" s="753">
        <f>ROUND((K17*0.0145),0)</f>
        <v>1455</v>
      </c>
      <c r="P17" s="136">
        <v>187</v>
      </c>
      <c r="Q17" s="154">
        <v>0</v>
      </c>
      <c r="R17" s="137">
        <v>342</v>
      </c>
      <c r="S17" s="135">
        <f>+L17+M17+N17+O17+P17+Q17+R17</f>
        <v>33356</v>
      </c>
      <c r="T17" s="138">
        <f>SUM(K17+S17)</f>
        <v>133705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>SUM(A17+1)</f>
        <v>2</v>
      </c>
      <c r="B18" s="763">
        <v>6816</v>
      </c>
      <c r="C18" s="764" t="s">
        <v>208</v>
      </c>
      <c r="D18" s="765" t="s">
        <v>209</v>
      </c>
      <c r="E18" s="766" t="s">
        <v>210</v>
      </c>
      <c r="F18" s="206">
        <f>51250.98*0.035+51250</f>
        <v>53043.784299999999</v>
      </c>
      <c r="G18" s="756"/>
      <c r="H18" s="140"/>
      <c r="I18" s="170">
        <v>46282</v>
      </c>
      <c r="J18" s="757">
        <v>0</v>
      </c>
      <c r="K18" s="140">
        <f>(+F18+G18+H18+J18)</f>
        <v>53043.784299999999</v>
      </c>
      <c r="L18" s="143">
        <f>+ROUND((K18*0.3077),0)</f>
        <v>16322</v>
      </c>
      <c r="M18" s="144">
        <v>495</v>
      </c>
      <c r="N18" s="140">
        <v>0</v>
      </c>
      <c r="O18" s="145">
        <f>+ROUND((K18*0.0145),0)</f>
        <v>769</v>
      </c>
      <c r="P18" s="144">
        <v>187</v>
      </c>
      <c r="Q18" s="146">
        <v>21918</v>
      </c>
      <c r="R18" s="144">
        <v>653</v>
      </c>
      <c r="S18" s="140">
        <f>+L18+M18+N18+O18+P18+Q18+R18</f>
        <v>40344</v>
      </c>
      <c r="T18" s="147">
        <f>SUM(K18+S18)</f>
        <v>93387.784299999999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48">
        <f t="shared" ref="A19" si="0">SUM(A18+1)</f>
        <v>3</v>
      </c>
      <c r="B19" s="763">
        <v>6294</v>
      </c>
      <c r="C19" s="764" t="s">
        <v>67</v>
      </c>
      <c r="D19" s="765" t="s">
        <v>211</v>
      </c>
      <c r="E19" s="766" t="s">
        <v>212</v>
      </c>
      <c r="F19" s="206">
        <v>43995</v>
      </c>
      <c r="G19" s="756"/>
      <c r="H19" s="140"/>
      <c r="I19" s="171">
        <v>46038</v>
      </c>
      <c r="J19" s="757">
        <v>1250</v>
      </c>
      <c r="K19" s="140">
        <f>(+F19+G19+H19+J19)</f>
        <v>45245</v>
      </c>
      <c r="L19" s="143">
        <f>+ROUND((K19*0.3077),0)</f>
        <v>13922</v>
      </c>
      <c r="M19" s="144">
        <v>495</v>
      </c>
      <c r="N19" s="140">
        <v>0</v>
      </c>
      <c r="O19" s="145">
        <f>+ROUND((K19*0.0145),0)</f>
        <v>656</v>
      </c>
      <c r="P19" s="144">
        <v>187</v>
      </c>
      <c r="Q19" s="146">
        <v>8551</v>
      </c>
      <c r="R19" s="146">
        <v>342</v>
      </c>
      <c r="S19" s="140">
        <f>+L19+M19+N19+O19+P19+Q19+R19</f>
        <v>24153</v>
      </c>
      <c r="T19" s="147">
        <f>SUM(K19+S19)</f>
        <v>69398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25.5">
      <c r="A20" s="735">
        <f>SUM(A19+1)</f>
        <v>4</v>
      </c>
      <c r="B20" s="736">
        <v>6807</v>
      </c>
      <c r="C20" s="762" t="s">
        <v>213</v>
      </c>
      <c r="D20" s="762" t="s">
        <v>214</v>
      </c>
      <c r="E20" s="737" t="s">
        <v>159</v>
      </c>
      <c r="F20" s="738">
        <v>60875</v>
      </c>
      <c r="G20" s="739"/>
      <c r="H20" s="740"/>
      <c r="I20" s="741"/>
      <c r="J20" s="742"/>
      <c r="K20" s="740">
        <f>(+F20+G20+H20+J20)</f>
        <v>60875</v>
      </c>
      <c r="L20" s="743">
        <f>+ROUND((K20*0.3077),0)</f>
        <v>18731</v>
      </c>
      <c r="M20" s="758">
        <v>495</v>
      </c>
      <c r="N20" s="745">
        <v>0</v>
      </c>
      <c r="O20" s="746">
        <f>+ROUND((K20*0.0145),0)</f>
        <v>883</v>
      </c>
      <c r="P20" s="758">
        <v>187</v>
      </c>
      <c r="Q20" s="747">
        <v>8310</v>
      </c>
      <c r="R20" s="747">
        <v>486</v>
      </c>
      <c r="S20" s="745">
        <f>+L20+M20+N20+O20+P20+Q20+R20</f>
        <v>29092</v>
      </c>
      <c r="T20" s="748">
        <f>SUM(K20+S20)</f>
        <v>89967</v>
      </c>
      <c r="U20" s="749"/>
      <c r="V20" s="749"/>
      <c r="W20" s="749"/>
      <c r="X20" s="749"/>
      <c r="Y20" s="749"/>
      <c r="Z20" s="749"/>
      <c r="AA20" s="749"/>
      <c r="AB20" s="749"/>
      <c r="AC20" s="749"/>
      <c r="AD20" s="749"/>
      <c r="AE20" s="749"/>
      <c r="AF20" s="749"/>
      <c r="AG20" s="749"/>
      <c r="AH20" s="749"/>
      <c r="AI20" s="749"/>
      <c r="AJ20" s="749"/>
      <c r="AK20" s="749"/>
      <c r="AL20" s="749"/>
      <c r="AM20" s="749"/>
      <c r="AN20" s="749"/>
      <c r="AO20" s="749"/>
      <c r="AP20" s="749"/>
      <c r="AQ20" s="749"/>
      <c r="AR20" s="749"/>
      <c r="AS20" s="749"/>
      <c r="AT20" s="749"/>
      <c r="AU20" s="749"/>
      <c r="AV20" s="749"/>
      <c r="AW20" s="749"/>
      <c r="AX20" s="749"/>
      <c r="AY20" s="749"/>
      <c r="AZ20" s="749"/>
      <c r="BA20" s="749"/>
      <c r="BB20" s="749"/>
      <c r="BC20" s="749"/>
      <c r="BD20" s="749"/>
    </row>
    <row r="21" spans="1:74" ht="25.5">
      <c r="A21" s="735">
        <f t="shared" ref="A21:A41" si="1">SUM(A20+1)</f>
        <v>5</v>
      </c>
      <c r="B21" s="767" t="s">
        <v>215</v>
      </c>
      <c r="C21" s="768" t="s">
        <v>216</v>
      </c>
      <c r="D21" s="768" t="s">
        <v>217</v>
      </c>
      <c r="E21" s="203" t="s">
        <v>218</v>
      </c>
      <c r="F21" s="759">
        <v>25736</v>
      </c>
      <c r="G21" s="760"/>
      <c r="H21" s="750"/>
      <c r="I21" s="751"/>
      <c r="J21" s="761"/>
      <c r="K21" s="740">
        <f>(+F21+G21+H21+J21)</f>
        <v>25736</v>
      </c>
      <c r="L21" s="743">
        <f>+ROUND((K21*0.3077),0)</f>
        <v>7919</v>
      </c>
      <c r="M21" s="758">
        <v>495</v>
      </c>
      <c r="N21" s="745">
        <v>0</v>
      </c>
      <c r="O21" s="746">
        <f>+ROUND((K21*0.0145),0)</f>
        <v>373</v>
      </c>
      <c r="P21" s="758">
        <v>187</v>
      </c>
      <c r="Q21" s="747">
        <v>8310</v>
      </c>
      <c r="R21" s="747">
        <v>486</v>
      </c>
      <c r="S21" s="745">
        <f>+L21+M21+N21+O21+P21+Q21+R21</f>
        <v>17770</v>
      </c>
      <c r="T21" s="748">
        <f>SUM(K21+S21)</f>
        <v>43506</v>
      </c>
      <c r="U21" s="749"/>
      <c r="V21" s="749"/>
      <c r="W21" s="749"/>
      <c r="X21" s="749"/>
      <c r="Y21" s="749"/>
      <c r="Z21" s="749"/>
      <c r="AA21" s="749"/>
      <c r="AB21" s="749"/>
      <c r="AC21" s="749"/>
      <c r="AD21" s="749"/>
      <c r="AE21" s="749"/>
      <c r="AF21" s="749"/>
      <c r="AG21" s="749"/>
      <c r="AH21" s="749"/>
      <c r="AI21" s="749"/>
      <c r="AJ21" s="749"/>
      <c r="AK21" s="749"/>
      <c r="AL21" s="749"/>
      <c r="AM21" s="749"/>
      <c r="AN21" s="749"/>
      <c r="AO21" s="749"/>
      <c r="AP21" s="749"/>
      <c r="AQ21" s="749"/>
      <c r="AR21" s="749"/>
      <c r="AS21" s="749"/>
      <c r="AT21" s="749"/>
      <c r="AU21" s="749"/>
      <c r="AV21" s="749"/>
      <c r="AW21" s="749"/>
      <c r="AX21" s="749"/>
      <c r="AY21" s="749"/>
      <c r="AZ21" s="749"/>
      <c r="BA21" s="749"/>
      <c r="BB21" s="749"/>
      <c r="BC21" s="749"/>
      <c r="BD21" s="749"/>
    </row>
    <row r="22" spans="1:74" ht="12.75">
      <c r="A22" s="48">
        <f t="shared" si="1"/>
        <v>6</v>
      </c>
      <c r="B22" s="127"/>
      <c r="C22" s="128"/>
      <c r="D22" s="126"/>
      <c r="E22" s="64"/>
      <c r="F22" s="131"/>
      <c r="G22" s="70"/>
      <c r="H22" s="71"/>
      <c r="I22" s="82"/>
      <c r="J22" s="83"/>
      <c r="K22" s="140"/>
      <c r="L22" s="143"/>
      <c r="M22" s="149"/>
      <c r="N22" s="140"/>
      <c r="O22" s="145"/>
      <c r="P22" s="149"/>
      <c r="Q22" s="144"/>
      <c r="R22" s="144"/>
      <c r="S22" s="140"/>
      <c r="T22" s="147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48">
        <f t="shared" si="1"/>
        <v>7</v>
      </c>
      <c r="B23" s="62"/>
      <c r="C23" s="155"/>
      <c r="D23" s="155"/>
      <c r="E23" s="64"/>
      <c r="F23" s="131"/>
      <c r="G23" s="70"/>
      <c r="H23" s="71"/>
      <c r="I23" s="82"/>
      <c r="J23" s="88"/>
      <c r="K23" s="140"/>
      <c r="L23" s="143"/>
      <c r="M23" s="149"/>
      <c r="N23" s="140"/>
      <c r="O23" s="145"/>
      <c r="P23" s="149"/>
      <c r="Q23" s="144"/>
      <c r="R23" s="144"/>
      <c r="S23" s="140"/>
      <c r="T23" s="14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1"/>
        <v>8</v>
      </c>
      <c r="B24" s="89"/>
      <c r="C24" s="80"/>
      <c r="D24" s="80"/>
      <c r="E24" s="87"/>
      <c r="F24" s="74"/>
      <c r="G24" s="70"/>
      <c r="H24" s="71"/>
      <c r="I24" s="72"/>
      <c r="J24" s="73"/>
      <c r="K24" s="71"/>
      <c r="L24" s="69"/>
      <c r="M24" s="74"/>
      <c r="N24" s="71"/>
      <c r="O24" s="75"/>
      <c r="P24" s="74"/>
      <c r="Q24" s="76"/>
      <c r="R24" s="74"/>
      <c r="S24" s="71"/>
      <c r="T24" s="7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1"/>
        <v>9</v>
      </c>
      <c r="B25" s="89"/>
      <c r="C25" s="80"/>
      <c r="D25" s="80"/>
      <c r="E25" s="87"/>
      <c r="F25" s="74"/>
      <c r="G25" s="70"/>
      <c r="H25" s="71"/>
      <c r="I25" s="78"/>
      <c r="J25" s="73"/>
      <c r="K25" s="71"/>
      <c r="L25" s="69"/>
      <c r="M25" s="74"/>
      <c r="N25" s="71"/>
      <c r="O25" s="75"/>
      <c r="P25" s="74"/>
      <c r="Q25" s="76"/>
      <c r="R25" s="74"/>
      <c r="S25" s="71"/>
      <c r="T25" s="7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48">
        <f t="shared" si="1"/>
        <v>10</v>
      </c>
      <c r="B26" s="90"/>
      <c r="C26" s="91"/>
      <c r="D26" s="91"/>
      <c r="E26" s="92"/>
      <c r="F26" s="74"/>
      <c r="G26" s="70"/>
      <c r="H26" s="71"/>
      <c r="I26" s="78"/>
      <c r="J26" s="73"/>
      <c r="K26" s="71"/>
      <c r="L26" s="69"/>
      <c r="M26" s="66"/>
      <c r="N26" s="71"/>
      <c r="O26" s="75"/>
      <c r="P26" s="66"/>
      <c r="Q26" s="74"/>
      <c r="R26" s="74"/>
      <c r="S26" s="71"/>
      <c r="T26" s="7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f t="shared" si="1"/>
        <v>11</v>
      </c>
      <c r="B27" s="93"/>
      <c r="C27" s="94"/>
      <c r="D27" s="95"/>
      <c r="E27" s="96"/>
      <c r="F27" s="74"/>
      <c r="G27" s="70"/>
      <c r="H27" s="71"/>
      <c r="I27" s="82"/>
      <c r="J27" s="83"/>
      <c r="K27" s="71"/>
      <c r="L27" s="69"/>
      <c r="M27" s="74"/>
      <c r="N27" s="71"/>
      <c r="O27" s="75"/>
      <c r="P27" s="74"/>
      <c r="Q27" s="74"/>
      <c r="R27" s="74"/>
      <c r="S27" s="71"/>
      <c r="T27" s="7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f t="shared" si="1"/>
        <v>12</v>
      </c>
      <c r="B28" s="97"/>
      <c r="C28" s="98"/>
      <c r="D28" s="98"/>
      <c r="E28" s="96"/>
      <c r="F28" s="74"/>
      <c r="G28" s="70"/>
      <c r="H28" s="71"/>
      <c r="I28" s="82"/>
      <c r="J28" s="83"/>
      <c r="K28" s="71"/>
      <c r="L28" s="69"/>
      <c r="M28" s="66"/>
      <c r="N28" s="71"/>
      <c r="O28" s="75"/>
      <c r="P28" s="66"/>
      <c r="Q28" s="74"/>
      <c r="R28" s="74"/>
      <c r="S28" s="71"/>
      <c r="T28" s="7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f t="shared" si="1"/>
        <v>13</v>
      </c>
      <c r="B29" s="99"/>
      <c r="C29" s="100"/>
      <c r="D29" s="101"/>
      <c r="E29" s="102"/>
      <c r="F29" s="74"/>
      <c r="G29" s="70"/>
      <c r="H29" s="71"/>
      <c r="I29" s="82"/>
      <c r="J29" s="88"/>
      <c r="K29" s="71"/>
      <c r="L29" s="69"/>
      <c r="M29" s="75"/>
      <c r="N29" s="71"/>
      <c r="O29" s="75"/>
      <c r="P29" s="75"/>
      <c r="Q29" s="74"/>
      <c r="R29" s="74"/>
      <c r="S29" s="71"/>
      <c r="T29" s="7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f t="shared" si="1"/>
        <v>14</v>
      </c>
      <c r="B30" s="103"/>
      <c r="C30" s="100"/>
      <c r="D30" s="101"/>
      <c r="E30" s="102"/>
      <c r="F30" s="74"/>
      <c r="G30" s="70"/>
      <c r="H30" s="71"/>
      <c r="I30" s="82"/>
      <c r="J30" s="88"/>
      <c r="K30" s="71"/>
      <c r="L30" s="69"/>
      <c r="M30" s="75"/>
      <c r="N30" s="71"/>
      <c r="O30" s="75"/>
      <c r="P30" s="75"/>
      <c r="Q30" s="74"/>
      <c r="R30" s="74"/>
      <c r="S30" s="71"/>
      <c r="T30" s="7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f t="shared" si="1"/>
        <v>15</v>
      </c>
      <c r="B31" s="104"/>
      <c r="C31" s="100"/>
      <c r="D31" s="101"/>
      <c r="E31" s="102"/>
      <c r="F31" s="74"/>
      <c r="G31" s="70"/>
      <c r="H31" s="71"/>
      <c r="I31" s="82"/>
      <c r="J31" s="88"/>
      <c r="K31" s="71"/>
      <c r="L31" s="69"/>
      <c r="M31" s="75"/>
      <c r="N31" s="71"/>
      <c r="O31" s="75"/>
      <c r="P31" s="75"/>
      <c r="Q31" s="74"/>
      <c r="R31" s="74"/>
      <c r="S31" s="71"/>
      <c r="T31" s="7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f t="shared" si="1"/>
        <v>16</v>
      </c>
      <c r="B32" s="89"/>
      <c r="C32" s="80"/>
      <c r="D32" s="80"/>
      <c r="E32" s="87"/>
      <c r="F32" s="74"/>
      <c r="G32" s="70"/>
      <c r="H32" s="71"/>
      <c r="I32" s="82"/>
      <c r="J32" s="88"/>
      <c r="K32" s="71"/>
      <c r="L32" s="77"/>
      <c r="M32" s="75"/>
      <c r="N32" s="71"/>
      <c r="O32" s="75"/>
      <c r="P32" s="75"/>
      <c r="Q32" s="74"/>
      <c r="R32" s="74"/>
      <c r="S32" s="71"/>
      <c r="T32" s="105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48">
        <f t="shared" si="1"/>
        <v>17</v>
      </c>
      <c r="B33" s="106"/>
      <c r="C33" s="107"/>
      <c r="D33" s="80"/>
      <c r="E33" s="87"/>
      <c r="F33" s="74"/>
      <c r="G33" s="70"/>
      <c r="H33" s="71"/>
      <c r="I33" s="82"/>
      <c r="J33" s="88"/>
      <c r="K33" s="71"/>
      <c r="L33" s="77"/>
      <c r="M33" s="75"/>
      <c r="N33" s="71"/>
      <c r="O33" s="75"/>
      <c r="P33" s="75"/>
      <c r="Q33" s="75"/>
      <c r="R33" s="75"/>
      <c r="S33" s="71"/>
      <c r="T33" s="105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48">
        <f t="shared" si="1"/>
        <v>18</v>
      </c>
      <c r="B34" s="108"/>
      <c r="C34" s="109"/>
      <c r="D34" s="110"/>
      <c r="E34" s="87"/>
      <c r="F34" s="74"/>
      <c r="G34" s="70"/>
      <c r="H34" s="71"/>
      <c r="I34" s="82"/>
      <c r="J34" s="83"/>
      <c r="K34" s="71"/>
      <c r="L34" s="77"/>
      <c r="M34" s="75"/>
      <c r="N34" s="71"/>
      <c r="O34" s="75"/>
      <c r="P34" s="75"/>
      <c r="Q34" s="74"/>
      <c r="R34" s="74"/>
      <c r="S34" s="71"/>
      <c r="T34" s="10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 t="shared" si="1"/>
        <v>19</v>
      </c>
      <c r="B35" s="108"/>
      <c r="C35" s="86"/>
      <c r="D35" s="86"/>
      <c r="E35" s="87"/>
      <c r="F35" s="74"/>
      <c r="G35" s="70"/>
      <c r="H35" s="71"/>
      <c r="I35" s="82"/>
      <c r="J35" s="83"/>
      <c r="K35" s="71"/>
      <c r="L35" s="77"/>
      <c r="M35" s="75"/>
      <c r="N35" s="71"/>
      <c r="O35" s="75"/>
      <c r="P35" s="75"/>
      <c r="Q35" s="74"/>
      <c r="R35" s="74"/>
      <c r="S35" s="71"/>
      <c r="T35" s="10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1"/>
        <v>20</v>
      </c>
      <c r="B36" s="108"/>
      <c r="C36" s="86"/>
      <c r="D36" s="86"/>
      <c r="E36" s="87"/>
      <c r="F36" s="74"/>
      <c r="G36" s="70"/>
      <c r="H36" s="71"/>
      <c r="I36" s="82"/>
      <c r="J36" s="8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1"/>
        <v>21</v>
      </c>
      <c r="B37" s="111"/>
      <c r="C37" s="86"/>
      <c r="D37" s="112"/>
      <c r="E37" s="87"/>
      <c r="F37" s="74"/>
      <c r="G37" s="70"/>
      <c r="H37" s="71"/>
      <c r="I37" s="82"/>
      <c r="J37" s="8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1"/>
        <v>22</v>
      </c>
      <c r="B38" s="89"/>
      <c r="C38" s="94"/>
      <c r="D38" s="113"/>
      <c r="E38" s="114"/>
      <c r="F38" s="75"/>
      <c r="G38" s="70"/>
      <c r="H38" s="71"/>
      <c r="I38" s="82"/>
      <c r="J38" s="8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1"/>
        <v>23</v>
      </c>
      <c r="B39" s="108"/>
      <c r="C39" s="86"/>
      <c r="D39" s="86"/>
      <c r="E39" s="87"/>
      <c r="F39" s="74"/>
      <c r="G39" s="70"/>
      <c r="H39" s="71"/>
      <c r="I39" s="82"/>
      <c r="J39" s="8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f t="shared" si="1"/>
        <v>24</v>
      </c>
      <c r="B40" s="90"/>
      <c r="C40" s="91"/>
      <c r="D40" s="91"/>
      <c r="E40" s="92"/>
      <c r="F40" s="75"/>
      <c r="G40" s="70"/>
      <c r="H40" s="71"/>
      <c r="I40" s="82"/>
      <c r="J40" s="66"/>
      <c r="K40" s="71"/>
      <c r="L40" s="71"/>
      <c r="M40" s="115"/>
      <c r="N40" s="71"/>
      <c r="O40" s="75"/>
      <c r="P40" s="116"/>
      <c r="Q40" s="75"/>
      <c r="R40" s="75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f t="shared" si="1"/>
        <v>25</v>
      </c>
      <c r="B41" s="97"/>
      <c r="C41" s="98"/>
      <c r="D41" s="98"/>
      <c r="E41" s="96"/>
      <c r="F41" s="77"/>
      <c r="G41" s="67"/>
      <c r="H41" s="67"/>
      <c r="I41" s="117"/>
      <c r="J41" s="67"/>
      <c r="K41" s="77"/>
      <c r="L41" s="71"/>
      <c r="M41" s="115"/>
      <c r="N41" s="77"/>
      <c r="O41" s="77"/>
      <c r="P41" s="116"/>
      <c r="Q41" s="77"/>
      <c r="R41" s="77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49"/>
      <c r="B42" s="118"/>
      <c r="C42" s="118"/>
      <c r="D42" s="119" t="s">
        <v>185</v>
      </c>
      <c r="E42" s="120" t="s">
        <v>123</v>
      </c>
      <c r="F42" s="68">
        <f>SUM(F17:F41)</f>
        <v>283725.7843</v>
      </c>
      <c r="G42" s="68">
        <f t="shared" ref="G42:H42" si="2">SUM(G17:G41)</f>
        <v>0</v>
      </c>
      <c r="H42" s="68">
        <f t="shared" si="2"/>
        <v>0</v>
      </c>
      <c r="I42" s="120" t="s">
        <v>123</v>
      </c>
      <c r="J42" s="68">
        <f>SUM(J17:J41)</f>
        <v>1523</v>
      </c>
      <c r="K42" s="68">
        <f t="shared" ref="K42:T42" si="3">SUM(K17:K41)</f>
        <v>285248.7843</v>
      </c>
      <c r="L42" s="68">
        <f t="shared" si="3"/>
        <v>87771</v>
      </c>
      <c r="M42" s="68">
        <f t="shared" si="3"/>
        <v>2475</v>
      </c>
      <c r="N42" s="68">
        <f t="shared" si="3"/>
        <v>0</v>
      </c>
      <c r="O42" s="68">
        <f t="shared" si="3"/>
        <v>4136</v>
      </c>
      <c r="P42" s="68">
        <f t="shared" si="3"/>
        <v>935</v>
      </c>
      <c r="Q42" s="68">
        <f t="shared" si="3"/>
        <v>47089</v>
      </c>
      <c r="R42" s="68">
        <f t="shared" si="3"/>
        <v>2309</v>
      </c>
      <c r="S42" s="68">
        <f t="shared" si="3"/>
        <v>144715</v>
      </c>
      <c r="T42" s="68">
        <f t="shared" si="3"/>
        <v>429963.7843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255"/>
      <c r="M44" s="125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391</v>
      </c>
      <c r="B46" s="184"/>
      <c r="C46" s="168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392</v>
      </c>
      <c r="B47" s="184"/>
      <c r="C47" s="168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184"/>
      <c r="C48" s="168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522"/>
      <c r="N53" s="522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522"/>
      <c r="N54" s="522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522"/>
      <c r="N55" s="522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  <pageSetUpPr fitToPage="1"/>
  </sheetPr>
  <dimension ref="A1:BV121"/>
  <sheetViews>
    <sheetView tabSelected="1" view="pageBreakPreview" topLeftCell="A13" zoomScaleNormal="10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4.44140625" style="6" bestFit="1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219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8</v>
      </c>
      <c r="E8" s="8"/>
      <c r="F8" s="1"/>
      <c r="G8" s="3" t="s">
        <v>220</v>
      </c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3.5" thickTop="1">
      <c r="A17" s="47">
        <v>1</v>
      </c>
      <c r="B17" s="198">
        <v>6790</v>
      </c>
      <c r="C17" s="764" t="s">
        <v>126</v>
      </c>
      <c r="D17" s="166" t="s">
        <v>221</v>
      </c>
      <c r="E17" s="166" t="s">
        <v>143</v>
      </c>
      <c r="F17" s="205">
        <v>83568</v>
      </c>
      <c r="G17" s="753"/>
      <c r="H17" s="754"/>
      <c r="I17" s="172">
        <v>46282</v>
      </c>
      <c r="J17" s="753"/>
      <c r="K17" s="755">
        <f t="shared" ref="K17:K18" si="0">(+F17+G17+H17+J17)</f>
        <v>83568</v>
      </c>
      <c r="L17" s="135">
        <f>+ROUND((K17*0.3077),0)</f>
        <v>25714</v>
      </c>
      <c r="M17" s="136">
        <v>495</v>
      </c>
      <c r="N17" s="754">
        <v>0</v>
      </c>
      <c r="O17" s="753">
        <f>ROUND((K17*0.0145),0)</f>
        <v>1212</v>
      </c>
      <c r="P17" s="136">
        <v>187</v>
      </c>
      <c r="Q17" s="154">
        <v>6921</v>
      </c>
      <c r="R17" s="137">
        <v>404</v>
      </c>
      <c r="S17" s="135">
        <f t="shared" ref="S17:S18" si="1">+L17+M17+N17+O17+P17+Q17+R17</f>
        <v>34933</v>
      </c>
      <c r="T17" s="138">
        <f t="shared" ref="T17:T18" si="2">SUM(K17+S17)</f>
        <v>118501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>SUM(A17+1)</f>
        <v>2</v>
      </c>
      <c r="B18" s="783">
        <v>6806</v>
      </c>
      <c r="C18" s="762" t="s">
        <v>222</v>
      </c>
      <c r="D18" s="768" t="s">
        <v>223</v>
      </c>
      <c r="E18" s="203" t="s">
        <v>224</v>
      </c>
      <c r="F18" s="759">
        <v>62163</v>
      </c>
      <c r="G18" s="756"/>
      <c r="H18" s="140"/>
      <c r="I18" s="170">
        <v>45929</v>
      </c>
      <c r="J18" s="757">
        <v>170</v>
      </c>
      <c r="K18" s="140">
        <f t="shared" si="0"/>
        <v>62333</v>
      </c>
      <c r="L18" s="143">
        <f>+ROUND((K18*0.3077),0)</f>
        <v>19180</v>
      </c>
      <c r="M18" s="144">
        <v>495</v>
      </c>
      <c r="N18" s="140">
        <v>0</v>
      </c>
      <c r="O18" s="145">
        <f t="shared" ref="O18" si="3">+ROUND((K18*0.0145),0)</f>
        <v>904</v>
      </c>
      <c r="P18" s="144">
        <v>187</v>
      </c>
      <c r="Q18" s="146">
        <v>8551</v>
      </c>
      <c r="R18" s="144">
        <v>342</v>
      </c>
      <c r="S18" s="140">
        <f t="shared" si="1"/>
        <v>29659</v>
      </c>
      <c r="T18" s="147">
        <f t="shared" si="2"/>
        <v>91992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47">
        <v>3</v>
      </c>
      <c r="B19" s="199">
        <v>6902</v>
      </c>
      <c r="C19" s="762" t="s">
        <v>225</v>
      </c>
      <c r="D19" s="203" t="s">
        <v>226</v>
      </c>
      <c r="E19" s="203" t="s">
        <v>227</v>
      </c>
      <c r="F19" s="206">
        <v>68240</v>
      </c>
      <c r="G19" s="756"/>
      <c r="H19" s="140"/>
      <c r="I19" s="171">
        <v>46317</v>
      </c>
      <c r="J19" s="757"/>
      <c r="K19" s="140">
        <f t="shared" ref="K19:K21" si="4">(+F19+G19+H19+J19)</f>
        <v>68240</v>
      </c>
      <c r="L19" s="143">
        <f t="shared" ref="L19:L25" si="5">+ROUND((K19*0.3077),0)</f>
        <v>20997</v>
      </c>
      <c r="M19" s="548">
        <v>495</v>
      </c>
      <c r="N19" s="140">
        <v>0</v>
      </c>
      <c r="O19" s="145">
        <f t="shared" ref="O19:O21" si="6">+ROUND((K19*0.0145),0)</f>
        <v>989</v>
      </c>
      <c r="P19" s="548">
        <v>187</v>
      </c>
      <c r="Q19" s="144">
        <v>8551</v>
      </c>
      <c r="R19" s="144">
        <v>342</v>
      </c>
      <c r="S19" s="140">
        <f t="shared" ref="S19:S21" si="7">+L19+M19+N19+O19+P19+Q19+R19</f>
        <v>31561</v>
      </c>
      <c r="T19" s="147">
        <f t="shared" ref="T19:T21" si="8">SUM(K19+S19)</f>
        <v>99801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2.75">
      <c r="A20" s="48">
        <v>4</v>
      </c>
      <c r="B20" s="200">
        <v>6906</v>
      </c>
      <c r="C20" s="779" t="s">
        <v>228</v>
      </c>
      <c r="D20" s="204" t="s">
        <v>229</v>
      </c>
      <c r="E20" s="204" t="s">
        <v>140</v>
      </c>
      <c r="F20" s="191">
        <v>48758</v>
      </c>
      <c r="G20" s="784"/>
      <c r="H20" s="71"/>
      <c r="I20" s="150">
        <v>46179</v>
      </c>
      <c r="J20" s="785">
        <v>308</v>
      </c>
      <c r="K20" s="140">
        <f t="shared" si="4"/>
        <v>49066</v>
      </c>
      <c r="L20" s="143">
        <f t="shared" si="5"/>
        <v>15098</v>
      </c>
      <c r="M20" s="548">
        <v>495</v>
      </c>
      <c r="N20" s="140">
        <v>0</v>
      </c>
      <c r="O20" s="145">
        <f t="shared" si="6"/>
        <v>711</v>
      </c>
      <c r="P20" s="548">
        <v>187</v>
      </c>
      <c r="Q20" s="144">
        <v>21918</v>
      </c>
      <c r="R20" s="144">
        <v>0</v>
      </c>
      <c r="S20" s="140">
        <f t="shared" si="7"/>
        <v>38409</v>
      </c>
      <c r="T20" s="147">
        <f t="shared" si="8"/>
        <v>87475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>
      <c r="A21" s="47">
        <v>5</v>
      </c>
      <c r="B21" s="200">
        <v>6921</v>
      </c>
      <c r="C21" s="779" t="s">
        <v>225</v>
      </c>
      <c r="D21" s="204" t="s">
        <v>230</v>
      </c>
      <c r="E21" s="204" t="s">
        <v>193</v>
      </c>
      <c r="F21" s="207">
        <v>64108</v>
      </c>
      <c r="G21" s="786"/>
      <c r="H21" s="71"/>
      <c r="I21" s="171">
        <v>46037</v>
      </c>
      <c r="J21" s="786"/>
      <c r="K21" s="140">
        <f t="shared" si="4"/>
        <v>64108</v>
      </c>
      <c r="L21" s="143">
        <f t="shared" si="5"/>
        <v>19726</v>
      </c>
      <c r="M21" s="548">
        <v>495</v>
      </c>
      <c r="N21" s="140">
        <v>0</v>
      </c>
      <c r="O21" s="145">
        <f t="shared" si="6"/>
        <v>930</v>
      </c>
      <c r="P21" s="548">
        <v>187</v>
      </c>
      <c r="Q21" s="144">
        <v>11192</v>
      </c>
      <c r="R21" s="144">
        <v>653</v>
      </c>
      <c r="S21" s="140">
        <f t="shared" si="7"/>
        <v>33183</v>
      </c>
      <c r="T21" s="147">
        <f t="shared" si="8"/>
        <v>97291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>
      <c r="A22" s="48">
        <v>6</v>
      </c>
      <c r="B22" s="180" t="s">
        <v>231</v>
      </c>
      <c r="C22" s="780" t="s">
        <v>232</v>
      </c>
      <c r="D22" s="781" t="s">
        <v>233</v>
      </c>
      <c r="E22" s="204" t="s">
        <v>81</v>
      </c>
      <c r="F22" s="207">
        <v>32355</v>
      </c>
      <c r="G22" s="786"/>
      <c r="H22" s="71"/>
      <c r="I22" s="171"/>
      <c r="J22" s="786"/>
      <c r="K22" s="325">
        <f>(+F22+G22+H22+J22)</f>
        <v>32355</v>
      </c>
      <c r="L22" s="327">
        <f t="shared" si="5"/>
        <v>9956</v>
      </c>
      <c r="M22" s="535">
        <v>495</v>
      </c>
      <c r="N22" s="325">
        <v>0</v>
      </c>
      <c r="O22" s="191">
        <f>+ROUND((K22*0.0145),0)</f>
        <v>469</v>
      </c>
      <c r="P22" s="535">
        <v>187</v>
      </c>
      <c r="Q22" s="328">
        <v>8310</v>
      </c>
      <c r="R22" s="328">
        <v>486</v>
      </c>
      <c r="S22" s="325">
        <f>+L22+M22+N22+O22+P22+Q22+R22</f>
        <v>19903</v>
      </c>
      <c r="T22" s="330">
        <f>SUM(K22+S22)</f>
        <v>52258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735">
        <v>7</v>
      </c>
      <c r="B23" s="769">
        <v>6805</v>
      </c>
      <c r="C23" s="762" t="s">
        <v>234</v>
      </c>
      <c r="D23" s="203" t="s">
        <v>235</v>
      </c>
      <c r="E23" s="203" t="s">
        <v>195</v>
      </c>
      <c r="F23" s="759">
        <v>45262</v>
      </c>
      <c r="G23" s="787"/>
      <c r="H23" s="745"/>
      <c r="I23" s="771"/>
      <c r="J23" s="788"/>
      <c r="K23" s="745">
        <f t="shared" ref="K23" si="9">(+F23+G23+H23+J23)</f>
        <v>45262</v>
      </c>
      <c r="L23" s="743">
        <f t="shared" si="5"/>
        <v>13927</v>
      </c>
      <c r="M23" s="758">
        <v>495</v>
      </c>
      <c r="N23" s="745">
        <v>0</v>
      </c>
      <c r="O23" s="746">
        <f t="shared" ref="O23" si="10">+ROUND((K23*0.0145),0)</f>
        <v>656</v>
      </c>
      <c r="P23" s="758">
        <v>187</v>
      </c>
      <c r="Q23" s="772">
        <v>8310</v>
      </c>
      <c r="R23" s="747">
        <v>486</v>
      </c>
      <c r="S23" s="745">
        <f t="shared" ref="S23" si="11">+L23+M23+N23+O23+P23+Q23+R23</f>
        <v>24061</v>
      </c>
      <c r="T23" s="748">
        <f t="shared" ref="T23" si="12">SUM(K23+S23)</f>
        <v>69323</v>
      </c>
      <c r="U23" s="749"/>
      <c r="V23" s="749"/>
      <c r="W23" s="749"/>
      <c r="X23" s="749"/>
      <c r="Y23" s="749"/>
      <c r="Z23" s="749"/>
      <c r="AA23" s="749"/>
      <c r="AB23" s="749"/>
      <c r="AC23" s="749"/>
      <c r="AD23" s="749"/>
      <c r="AE23" s="749"/>
      <c r="AF23" s="749"/>
      <c r="AG23" s="749"/>
      <c r="AH23" s="749"/>
      <c r="AI23" s="749"/>
      <c r="AJ23" s="749"/>
      <c r="AK23" s="749"/>
      <c r="AL23" s="749"/>
      <c r="AM23" s="749"/>
      <c r="AN23" s="749"/>
      <c r="AO23" s="749"/>
      <c r="AP23" s="749"/>
      <c r="AQ23" s="749"/>
      <c r="AR23" s="749"/>
      <c r="AS23" s="749"/>
      <c r="AT23" s="749"/>
      <c r="AU23" s="749"/>
      <c r="AV23" s="749"/>
      <c r="AW23" s="749"/>
      <c r="AX23" s="749"/>
      <c r="AY23" s="749"/>
      <c r="AZ23" s="749"/>
      <c r="BA23" s="749"/>
      <c r="BB23" s="749"/>
      <c r="BC23" s="749"/>
      <c r="BD23" s="749"/>
    </row>
    <row r="24" spans="1:74" ht="25.5">
      <c r="A24" s="735">
        <v>8</v>
      </c>
      <c r="B24" s="773">
        <v>6952</v>
      </c>
      <c r="C24" s="782" t="s">
        <v>236</v>
      </c>
      <c r="D24" s="782" t="s">
        <v>237</v>
      </c>
      <c r="E24" s="774" t="s">
        <v>109</v>
      </c>
      <c r="F24" s="746">
        <v>49731</v>
      </c>
      <c r="G24" s="787"/>
      <c r="H24" s="745"/>
      <c r="I24" s="771"/>
      <c r="J24" s="789"/>
      <c r="K24" s="745">
        <f>(+F24+G24+H24+J24)</f>
        <v>49731</v>
      </c>
      <c r="L24" s="743">
        <f t="shared" si="5"/>
        <v>15302</v>
      </c>
      <c r="M24" s="747">
        <v>495</v>
      </c>
      <c r="N24" s="745">
        <v>0</v>
      </c>
      <c r="O24" s="746">
        <f>+ROUND((K24*0.0145),0)</f>
        <v>721</v>
      </c>
      <c r="P24" s="747">
        <v>187</v>
      </c>
      <c r="Q24" s="772">
        <v>8310</v>
      </c>
      <c r="R24" s="772">
        <v>486</v>
      </c>
      <c r="S24" s="745">
        <f>+L24+M24+N24+O24+P24+Q24+R24</f>
        <v>25501</v>
      </c>
      <c r="T24" s="748">
        <f>SUM(K24+S24)</f>
        <v>75232</v>
      </c>
      <c r="U24" s="749"/>
      <c r="V24" s="749"/>
      <c r="W24" s="749"/>
      <c r="X24" s="749"/>
      <c r="Y24" s="749"/>
      <c r="Z24" s="749"/>
      <c r="AA24" s="749"/>
      <c r="AB24" s="749"/>
      <c r="AC24" s="749"/>
      <c r="AD24" s="749"/>
      <c r="AE24" s="749"/>
      <c r="AF24" s="749"/>
      <c r="AG24" s="749"/>
      <c r="AH24" s="749"/>
      <c r="AI24" s="749"/>
      <c r="AJ24" s="749"/>
      <c r="AK24" s="749"/>
      <c r="AL24" s="749"/>
      <c r="AM24" s="749"/>
      <c r="AN24" s="749"/>
      <c r="AO24" s="749"/>
      <c r="AP24" s="749"/>
      <c r="AQ24" s="749"/>
      <c r="AR24" s="749"/>
      <c r="AS24" s="749"/>
      <c r="AT24" s="749"/>
      <c r="AU24" s="749"/>
      <c r="AV24" s="749"/>
      <c r="AW24" s="749"/>
      <c r="AX24" s="749"/>
      <c r="AY24" s="749"/>
      <c r="AZ24" s="749"/>
      <c r="BA24" s="749"/>
      <c r="BB24" s="749"/>
      <c r="BC24" s="749"/>
      <c r="BD24" s="749"/>
    </row>
    <row r="25" spans="1:74" ht="12.75">
      <c r="A25" s="735">
        <v>9</v>
      </c>
      <c r="B25" s="776">
        <v>6904</v>
      </c>
      <c r="C25" s="768" t="s">
        <v>238</v>
      </c>
      <c r="D25" s="203" t="s">
        <v>239</v>
      </c>
      <c r="E25" s="203" t="s">
        <v>106</v>
      </c>
      <c r="F25" s="759">
        <v>41372</v>
      </c>
      <c r="G25" s="760"/>
      <c r="H25" s="750"/>
      <c r="I25" s="777"/>
      <c r="J25" s="778"/>
      <c r="K25" s="745">
        <f>(+F25+G25+H25+J25)</f>
        <v>41372</v>
      </c>
      <c r="L25" s="743">
        <f t="shared" si="5"/>
        <v>12730</v>
      </c>
      <c r="M25" s="758">
        <v>495</v>
      </c>
      <c r="N25" s="745">
        <v>0</v>
      </c>
      <c r="O25" s="746">
        <f>+ROUND((K25*0.0145),0)</f>
        <v>600</v>
      </c>
      <c r="P25" s="758">
        <v>187</v>
      </c>
      <c r="Q25" s="747">
        <v>8310</v>
      </c>
      <c r="R25" s="747">
        <v>486</v>
      </c>
      <c r="S25" s="745">
        <f>+L25+M25+N25+O25+P25+Q25+R25</f>
        <v>22808</v>
      </c>
      <c r="T25" s="748">
        <f>SUM(K25+S25)</f>
        <v>64180</v>
      </c>
      <c r="U25" s="749"/>
      <c r="V25" s="749"/>
      <c r="W25" s="749"/>
      <c r="X25" s="749"/>
      <c r="Y25" s="749"/>
      <c r="Z25" s="749"/>
      <c r="AA25" s="749"/>
      <c r="AB25" s="749"/>
      <c r="AC25" s="749"/>
      <c r="AD25" s="749"/>
      <c r="AE25" s="749"/>
      <c r="AF25" s="749"/>
      <c r="AG25" s="749"/>
      <c r="AH25" s="749"/>
      <c r="AI25" s="749"/>
      <c r="AJ25" s="749"/>
      <c r="AK25" s="749"/>
      <c r="AL25" s="749"/>
      <c r="AM25" s="749"/>
      <c r="AN25" s="749"/>
      <c r="AO25" s="749"/>
      <c r="AP25" s="749"/>
      <c r="AQ25" s="749"/>
      <c r="AR25" s="749"/>
      <c r="AS25" s="749"/>
      <c r="AT25" s="749"/>
      <c r="AU25" s="749"/>
      <c r="AV25" s="749"/>
      <c r="AW25" s="749"/>
      <c r="AX25" s="749"/>
      <c r="AY25" s="749"/>
      <c r="AZ25" s="749"/>
      <c r="BA25" s="749"/>
      <c r="BB25" s="749"/>
      <c r="BC25" s="749"/>
      <c r="BD25" s="749"/>
    </row>
    <row r="26" spans="1:74" ht="12.75">
      <c r="A26" s="48">
        <v>10</v>
      </c>
      <c r="B26" s="202"/>
      <c r="C26" s="465"/>
      <c r="D26" s="129"/>
      <c r="E26" s="129"/>
      <c r="F26" s="130"/>
      <c r="G26" s="784"/>
      <c r="H26" s="71"/>
      <c r="I26" s="150"/>
      <c r="J26" s="284"/>
      <c r="K26" s="169"/>
      <c r="L26" s="281"/>
      <c r="M26" s="790"/>
      <c r="N26" s="169"/>
      <c r="O26" s="208"/>
      <c r="P26" s="790"/>
      <c r="Q26" s="282"/>
      <c r="R26" s="282"/>
      <c r="S26" s="169"/>
      <c r="T26" s="283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v>11</v>
      </c>
      <c r="B27" s="89"/>
      <c r="C27" s="80"/>
      <c r="D27" s="80"/>
      <c r="E27" s="87"/>
      <c r="F27" s="74"/>
      <c r="G27" s="784"/>
      <c r="H27" s="71"/>
      <c r="I27" s="78"/>
      <c r="J27" s="786"/>
      <c r="K27" s="71"/>
      <c r="L27" s="69"/>
      <c r="M27" s="74"/>
      <c r="N27" s="71"/>
      <c r="O27" s="75"/>
      <c r="P27" s="74"/>
      <c r="Q27" s="76"/>
      <c r="R27" s="74"/>
      <c r="S27" s="71"/>
      <c r="T27" s="7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v>12</v>
      </c>
      <c r="B28" s="90"/>
      <c r="C28" s="91"/>
      <c r="D28" s="91"/>
      <c r="E28" s="92"/>
      <c r="F28" s="74"/>
      <c r="G28" s="784"/>
      <c r="H28" s="71"/>
      <c r="I28" s="78"/>
      <c r="J28" s="786"/>
      <c r="K28" s="71"/>
      <c r="L28" s="69"/>
      <c r="M28" s="791"/>
      <c r="N28" s="71"/>
      <c r="O28" s="75"/>
      <c r="P28" s="791"/>
      <c r="Q28" s="74"/>
      <c r="R28" s="74"/>
      <c r="S28" s="71"/>
      <c r="T28" s="7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v>13</v>
      </c>
      <c r="B29" s="93"/>
      <c r="C29" s="94"/>
      <c r="D29" s="792"/>
      <c r="E29" s="96"/>
      <c r="F29" s="74"/>
      <c r="G29" s="784"/>
      <c r="H29" s="71"/>
      <c r="I29" s="82"/>
      <c r="J29" s="793"/>
      <c r="K29" s="71"/>
      <c r="L29" s="69"/>
      <c r="M29" s="74"/>
      <c r="N29" s="71"/>
      <c r="O29" s="75"/>
      <c r="P29" s="74"/>
      <c r="Q29" s="74"/>
      <c r="R29" s="74"/>
      <c r="S29" s="71"/>
      <c r="T29" s="7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v>14</v>
      </c>
      <c r="B30" s="97"/>
      <c r="C30" s="98"/>
      <c r="D30" s="98"/>
      <c r="E30" s="96"/>
      <c r="F30" s="74"/>
      <c r="G30" s="784"/>
      <c r="H30" s="71"/>
      <c r="I30" s="82"/>
      <c r="J30" s="793"/>
      <c r="K30" s="71"/>
      <c r="L30" s="69"/>
      <c r="M30" s="791"/>
      <c r="N30" s="71"/>
      <c r="O30" s="75"/>
      <c r="P30" s="791"/>
      <c r="Q30" s="74"/>
      <c r="R30" s="74"/>
      <c r="S30" s="71"/>
      <c r="T30" s="7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v>15</v>
      </c>
      <c r="B31" s="794"/>
      <c r="C31" s="98"/>
      <c r="D31" s="101"/>
      <c r="E31" s="102"/>
      <c r="F31" s="74"/>
      <c r="G31" s="784"/>
      <c r="H31" s="71"/>
      <c r="I31" s="82"/>
      <c r="J31" s="88"/>
      <c r="K31" s="71"/>
      <c r="L31" s="69"/>
      <c r="M31" s="75"/>
      <c r="N31" s="71"/>
      <c r="O31" s="75"/>
      <c r="P31" s="75"/>
      <c r="Q31" s="74"/>
      <c r="R31" s="74"/>
      <c r="S31" s="71"/>
      <c r="T31" s="7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v>16</v>
      </c>
      <c r="B32" s="795"/>
      <c r="C32" s="98"/>
      <c r="D32" s="101"/>
      <c r="E32" s="102"/>
      <c r="F32" s="74"/>
      <c r="G32" s="784"/>
      <c r="H32" s="71"/>
      <c r="I32" s="82"/>
      <c r="J32" s="88"/>
      <c r="K32" s="71"/>
      <c r="L32" s="69"/>
      <c r="M32" s="75"/>
      <c r="N32" s="71"/>
      <c r="O32" s="75"/>
      <c r="P32" s="75"/>
      <c r="Q32" s="74"/>
      <c r="R32" s="74"/>
      <c r="S32" s="71"/>
      <c r="T32" s="77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48">
        <v>17</v>
      </c>
      <c r="B33" s="796"/>
      <c r="C33" s="98"/>
      <c r="D33" s="595"/>
      <c r="E33" s="102"/>
      <c r="F33" s="74"/>
      <c r="G33" s="784"/>
      <c r="H33" s="71"/>
      <c r="I33" s="82"/>
      <c r="J33" s="88"/>
      <c r="K33" s="71"/>
      <c r="L33" s="69"/>
      <c r="M33" s="75"/>
      <c r="N33" s="71"/>
      <c r="O33" s="75"/>
      <c r="P33" s="75"/>
      <c r="Q33" s="74"/>
      <c r="R33" s="74"/>
      <c r="S33" s="71"/>
      <c r="T33" s="77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48">
        <v>18</v>
      </c>
      <c r="B34" s="89"/>
      <c r="C34" s="80"/>
      <c r="D34" s="80"/>
      <c r="E34" s="87"/>
      <c r="F34" s="74"/>
      <c r="G34" s="784"/>
      <c r="H34" s="71"/>
      <c r="I34" s="82"/>
      <c r="J34" s="88"/>
      <c r="K34" s="71"/>
      <c r="L34" s="77"/>
      <c r="M34" s="75"/>
      <c r="N34" s="71"/>
      <c r="O34" s="75"/>
      <c r="P34" s="75"/>
      <c r="Q34" s="74"/>
      <c r="R34" s="74"/>
      <c r="S34" s="71"/>
      <c r="T34" s="10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v>19</v>
      </c>
      <c r="B35" s="106"/>
      <c r="C35" s="107"/>
      <c r="D35" s="80"/>
      <c r="E35" s="87"/>
      <c r="F35" s="74"/>
      <c r="G35" s="784"/>
      <c r="H35" s="71"/>
      <c r="I35" s="82"/>
      <c r="J35" s="88"/>
      <c r="K35" s="71"/>
      <c r="L35" s="77"/>
      <c r="M35" s="75"/>
      <c r="N35" s="71"/>
      <c r="O35" s="75"/>
      <c r="P35" s="75"/>
      <c r="Q35" s="75"/>
      <c r="R35" s="75"/>
      <c r="S35" s="71"/>
      <c r="T35" s="10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v>20</v>
      </c>
      <c r="B36" s="108"/>
      <c r="C36" s="109"/>
      <c r="D36" s="797"/>
      <c r="E36" s="87"/>
      <c r="F36" s="74"/>
      <c r="G36" s="784"/>
      <c r="H36" s="71"/>
      <c r="I36" s="82"/>
      <c r="J36" s="79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v>21</v>
      </c>
      <c r="B37" s="108"/>
      <c r="C37" s="86"/>
      <c r="D37" s="86"/>
      <c r="E37" s="87"/>
      <c r="F37" s="74"/>
      <c r="G37" s="784"/>
      <c r="H37" s="71"/>
      <c r="I37" s="82"/>
      <c r="J37" s="79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v>22</v>
      </c>
      <c r="B38" s="108"/>
      <c r="C38" s="86"/>
      <c r="D38" s="86"/>
      <c r="E38" s="87"/>
      <c r="F38" s="74"/>
      <c r="G38" s="784"/>
      <c r="H38" s="71"/>
      <c r="I38" s="82"/>
      <c r="J38" s="79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v>23</v>
      </c>
      <c r="B39" s="111"/>
      <c r="C39" s="86"/>
      <c r="D39" s="112"/>
      <c r="E39" s="87"/>
      <c r="F39" s="74"/>
      <c r="G39" s="784"/>
      <c r="H39" s="71"/>
      <c r="I39" s="82"/>
      <c r="J39" s="79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v>24</v>
      </c>
      <c r="B40" s="89"/>
      <c r="C40" s="94"/>
      <c r="D40" s="798"/>
      <c r="E40" s="114"/>
      <c r="F40" s="75"/>
      <c r="G40" s="784"/>
      <c r="H40" s="71"/>
      <c r="I40" s="82"/>
      <c r="J40" s="793"/>
      <c r="K40" s="71"/>
      <c r="L40" s="77"/>
      <c r="M40" s="75"/>
      <c r="N40" s="71"/>
      <c r="O40" s="75"/>
      <c r="P40" s="75"/>
      <c r="Q40" s="74"/>
      <c r="R40" s="74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v>25</v>
      </c>
      <c r="B41" s="108"/>
      <c r="C41" s="86"/>
      <c r="D41" s="86"/>
      <c r="E41" s="87"/>
      <c r="F41" s="74"/>
      <c r="G41" s="784"/>
      <c r="H41" s="71"/>
      <c r="I41" s="82"/>
      <c r="J41" s="793"/>
      <c r="K41" s="71"/>
      <c r="L41" s="77"/>
      <c r="M41" s="75"/>
      <c r="N41" s="71"/>
      <c r="O41" s="75"/>
      <c r="P41" s="75"/>
      <c r="Q41" s="74"/>
      <c r="R41" s="74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587"/>
      <c r="B42" s="588"/>
      <c r="C42" s="588"/>
      <c r="D42" s="119" t="s">
        <v>185</v>
      </c>
      <c r="E42" s="120" t="s">
        <v>123</v>
      </c>
      <c r="F42" s="589">
        <f>SUM(F17:F41)</f>
        <v>495557</v>
      </c>
      <c r="G42" s="589">
        <f t="shared" ref="G42:H42" si="13">SUM(G17:G41)</f>
        <v>0</v>
      </c>
      <c r="H42" s="589">
        <f t="shared" si="13"/>
        <v>0</v>
      </c>
      <c r="I42" s="120" t="s">
        <v>123</v>
      </c>
      <c r="J42" s="589">
        <f>SUM(J17:J41)</f>
        <v>478</v>
      </c>
      <c r="K42" s="589">
        <f t="shared" ref="K42:T42" si="14">SUM(K17:K41)</f>
        <v>496035</v>
      </c>
      <c r="L42" s="589">
        <f t="shared" si="14"/>
        <v>152630</v>
      </c>
      <c r="M42" s="589">
        <f t="shared" si="14"/>
        <v>4455</v>
      </c>
      <c r="N42" s="589">
        <f t="shared" si="14"/>
        <v>0</v>
      </c>
      <c r="O42" s="589">
        <f t="shared" si="14"/>
        <v>7192</v>
      </c>
      <c r="P42" s="589">
        <f t="shared" si="14"/>
        <v>1683</v>
      </c>
      <c r="Q42" s="589">
        <f t="shared" si="14"/>
        <v>90373</v>
      </c>
      <c r="R42" s="589">
        <f t="shared" si="14"/>
        <v>3685</v>
      </c>
      <c r="S42" s="589">
        <f t="shared" si="14"/>
        <v>260018</v>
      </c>
      <c r="T42" s="589">
        <f t="shared" si="14"/>
        <v>756053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255"/>
      <c r="M44" s="125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391</v>
      </c>
      <c r="B46" s="184"/>
      <c r="C46" s="168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392</v>
      </c>
      <c r="B47" s="184"/>
      <c r="C47" s="168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184"/>
      <c r="C48" s="168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522"/>
      <c r="N53" s="522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522"/>
      <c r="N54" s="522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522"/>
      <c r="N55" s="522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/>
    <pageSetUpPr fitToPage="1"/>
  </sheetPr>
  <dimension ref="A1:BV121"/>
  <sheetViews>
    <sheetView tabSelected="1" view="pageBreakPreview" topLeftCell="A10" zoomScaleNormal="10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7.21875" style="6" customWidth="1"/>
    <col min="3" max="3" width="24.44140625" style="6" bestFit="1" customWidth="1"/>
    <col min="4" max="4" width="22.886718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8.7773437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240</v>
      </c>
      <c r="E6" s="8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241</v>
      </c>
      <c r="E8" s="167" t="s">
        <v>242</v>
      </c>
      <c r="F8" s="1"/>
      <c r="G8" s="167"/>
      <c r="H8" s="1"/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3" t="s">
        <v>243</v>
      </c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3.5" thickTop="1">
      <c r="A17" s="47">
        <v>1</v>
      </c>
      <c r="B17" s="413">
        <v>6923</v>
      </c>
      <c r="C17" s="415" t="s">
        <v>244</v>
      </c>
      <c r="D17" s="415" t="s">
        <v>245</v>
      </c>
      <c r="E17" s="415" t="s">
        <v>66</v>
      </c>
      <c r="F17" s="351">
        <v>28269</v>
      </c>
      <c r="G17" s="324"/>
      <c r="H17" s="416"/>
      <c r="I17" s="420"/>
      <c r="J17" s="421"/>
      <c r="K17" s="446">
        <f t="shared" ref="K17:K24" si="0">(+F17+G17+H17+J17)</f>
        <v>28269</v>
      </c>
      <c r="L17" s="447">
        <f t="shared" ref="L17:L24" si="1">+ROUND((K17*0.3077),0)</f>
        <v>8698</v>
      </c>
      <c r="M17" s="448">
        <v>495</v>
      </c>
      <c r="N17" s="446">
        <v>0</v>
      </c>
      <c r="O17" s="449">
        <f t="shared" ref="O17:O24" si="2">+ROUND((K17*0.0145),0)</f>
        <v>410</v>
      </c>
      <c r="P17" s="448">
        <v>187</v>
      </c>
      <c r="Q17" s="449">
        <v>8310</v>
      </c>
      <c r="R17" s="449">
        <v>486</v>
      </c>
      <c r="S17" s="446">
        <f>+L17+M17+N17+O17+P17+Q17+R17</f>
        <v>18586</v>
      </c>
      <c r="T17" s="446">
        <f t="shared" ref="T17:T24" si="3">SUM(K17+S17)</f>
        <v>46855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>SUM(A17+1)</f>
        <v>2</v>
      </c>
      <c r="B18" s="349">
        <v>6987</v>
      </c>
      <c r="C18" s="415" t="s">
        <v>244</v>
      </c>
      <c r="D18" s="350" t="s">
        <v>246</v>
      </c>
      <c r="E18" s="350" t="s">
        <v>66</v>
      </c>
      <c r="F18" s="351">
        <v>28269</v>
      </c>
      <c r="G18" s="324"/>
      <c r="H18" s="416"/>
      <c r="I18" s="353"/>
      <c r="J18" s="422"/>
      <c r="K18" s="352">
        <f t="shared" si="0"/>
        <v>28269</v>
      </c>
      <c r="L18" s="344">
        <f t="shared" si="1"/>
        <v>8698</v>
      </c>
      <c r="M18" s="354">
        <v>495</v>
      </c>
      <c r="N18" s="352">
        <v>0</v>
      </c>
      <c r="O18" s="355">
        <f t="shared" si="2"/>
        <v>410</v>
      </c>
      <c r="P18" s="354">
        <v>187</v>
      </c>
      <c r="Q18" s="345">
        <v>8310</v>
      </c>
      <c r="R18" s="345">
        <v>486</v>
      </c>
      <c r="S18" s="352">
        <f t="shared" ref="S18:S24" si="4">+L18+M18+N18+O18+P18+Q18+R18</f>
        <v>18586</v>
      </c>
      <c r="T18" s="356">
        <f t="shared" si="3"/>
        <v>46855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48">
        <f t="shared" ref="A19:A41" si="5">SUM(A18+1)</f>
        <v>3</v>
      </c>
      <c r="B19" s="159">
        <v>6792</v>
      </c>
      <c r="C19" s="160" t="s">
        <v>247</v>
      </c>
      <c r="D19" s="160" t="s">
        <v>248</v>
      </c>
      <c r="E19" s="160" t="s">
        <v>249</v>
      </c>
      <c r="F19" s="158">
        <v>70825</v>
      </c>
      <c r="G19" s="139"/>
      <c r="H19" s="418"/>
      <c r="I19" s="171">
        <v>46211</v>
      </c>
      <c r="J19" s="142">
        <v>580</v>
      </c>
      <c r="K19" s="140">
        <f t="shared" si="0"/>
        <v>71405</v>
      </c>
      <c r="L19" s="143">
        <f t="shared" si="1"/>
        <v>21971</v>
      </c>
      <c r="M19" s="149">
        <v>495</v>
      </c>
      <c r="N19" s="140">
        <v>0</v>
      </c>
      <c r="O19" s="145">
        <f t="shared" si="2"/>
        <v>1035</v>
      </c>
      <c r="P19" s="149">
        <v>187</v>
      </c>
      <c r="Q19" s="146">
        <v>8551</v>
      </c>
      <c r="R19" s="144">
        <v>342</v>
      </c>
      <c r="S19" s="140">
        <f t="shared" si="4"/>
        <v>32581</v>
      </c>
      <c r="T19" s="147">
        <f t="shared" si="3"/>
        <v>103986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2.75">
      <c r="A20" s="48">
        <f t="shared" si="5"/>
        <v>4</v>
      </c>
      <c r="B20" s="159">
        <v>6421</v>
      </c>
      <c r="C20" s="160" t="s">
        <v>250</v>
      </c>
      <c r="D20" s="160" t="s">
        <v>251</v>
      </c>
      <c r="E20" s="160" t="s">
        <v>252</v>
      </c>
      <c r="F20" s="158">
        <v>88956</v>
      </c>
      <c r="G20" s="158"/>
      <c r="H20" s="417"/>
      <c r="I20" s="316">
        <v>46052</v>
      </c>
      <c r="J20" s="151">
        <v>0</v>
      </c>
      <c r="K20" s="140">
        <f t="shared" si="0"/>
        <v>88956</v>
      </c>
      <c r="L20" s="143">
        <f t="shared" si="1"/>
        <v>27372</v>
      </c>
      <c r="M20" s="149">
        <v>495</v>
      </c>
      <c r="N20" s="140">
        <v>0</v>
      </c>
      <c r="O20" s="145">
        <f t="shared" si="2"/>
        <v>1290</v>
      </c>
      <c r="P20" s="149">
        <v>187</v>
      </c>
      <c r="Q20" s="144">
        <v>21918</v>
      </c>
      <c r="R20" s="144">
        <v>653</v>
      </c>
      <c r="S20" s="140">
        <f t="shared" si="4"/>
        <v>51915</v>
      </c>
      <c r="T20" s="147">
        <f t="shared" si="3"/>
        <v>140871</v>
      </c>
      <c r="U20" s="173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>
      <c r="A21" s="48">
        <f t="shared" si="5"/>
        <v>5</v>
      </c>
      <c r="B21" s="159">
        <v>6519</v>
      </c>
      <c r="C21" s="160" t="s">
        <v>253</v>
      </c>
      <c r="D21" s="160" t="s">
        <v>254</v>
      </c>
      <c r="E21" s="160" t="s">
        <v>114</v>
      </c>
      <c r="F21" s="158">
        <v>75392</v>
      </c>
      <c r="G21" s="158"/>
      <c r="H21" s="417"/>
      <c r="I21" s="316">
        <v>46446</v>
      </c>
      <c r="J21" s="142">
        <v>1740</v>
      </c>
      <c r="K21" s="140">
        <f t="shared" si="0"/>
        <v>77132</v>
      </c>
      <c r="L21" s="143">
        <f t="shared" si="1"/>
        <v>23734</v>
      </c>
      <c r="M21" s="144">
        <v>495</v>
      </c>
      <c r="N21" s="140">
        <v>0</v>
      </c>
      <c r="O21" s="145">
        <f t="shared" si="2"/>
        <v>1118</v>
      </c>
      <c r="P21" s="144">
        <v>187</v>
      </c>
      <c r="Q21" s="146">
        <v>13493</v>
      </c>
      <c r="R21" s="144">
        <v>404</v>
      </c>
      <c r="S21" s="140">
        <f t="shared" si="4"/>
        <v>39431</v>
      </c>
      <c r="T21" s="147">
        <f t="shared" si="3"/>
        <v>116563</v>
      </c>
      <c r="U21" s="173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s="348" customFormat="1" ht="12.75">
      <c r="A22" s="358">
        <f t="shared" si="5"/>
        <v>6</v>
      </c>
      <c r="B22" s="159">
        <v>6984</v>
      </c>
      <c r="C22" s="160" t="s">
        <v>253</v>
      </c>
      <c r="D22" s="160" t="s">
        <v>255</v>
      </c>
      <c r="E22" s="160" t="s">
        <v>256</v>
      </c>
      <c r="F22" s="435">
        <v>82797</v>
      </c>
      <c r="G22" s="435"/>
      <c r="H22" s="436"/>
      <c r="I22" s="437">
        <v>45996</v>
      </c>
      <c r="J22" s="438">
        <v>0</v>
      </c>
      <c r="K22" s="140">
        <f t="shared" si="0"/>
        <v>82797</v>
      </c>
      <c r="L22" s="143">
        <f t="shared" si="1"/>
        <v>25477</v>
      </c>
      <c r="M22" s="144">
        <v>495</v>
      </c>
      <c r="N22" s="140">
        <v>0</v>
      </c>
      <c r="O22" s="145">
        <f t="shared" si="2"/>
        <v>1201</v>
      </c>
      <c r="P22" s="144">
        <v>187</v>
      </c>
      <c r="Q22" s="146">
        <v>8310</v>
      </c>
      <c r="R22" s="146">
        <v>486</v>
      </c>
      <c r="S22" s="140">
        <f t="shared" si="4"/>
        <v>36156</v>
      </c>
      <c r="T22" s="147">
        <f t="shared" si="3"/>
        <v>118953</v>
      </c>
      <c r="U22" s="168"/>
      <c r="V22" s="168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/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</row>
    <row r="23" spans="1:74" ht="12.75">
      <c r="A23" s="48">
        <f t="shared" si="5"/>
        <v>7</v>
      </c>
      <c r="B23" s="414">
        <v>6986</v>
      </c>
      <c r="C23" s="823" t="s">
        <v>253</v>
      </c>
      <c r="D23" s="824" t="s">
        <v>257</v>
      </c>
      <c r="E23" s="433" t="s">
        <v>162</v>
      </c>
      <c r="F23" s="428">
        <v>54918</v>
      </c>
      <c r="G23" s="429"/>
      <c r="H23" s="430"/>
      <c r="I23" s="431"/>
      <c r="J23" s="432"/>
      <c r="K23" s="434">
        <f t="shared" si="0"/>
        <v>54918</v>
      </c>
      <c r="L23" s="327">
        <f t="shared" si="1"/>
        <v>16898</v>
      </c>
      <c r="M23" s="423">
        <v>495</v>
      </c>
      <c r="N23" s="419">
        <v>0</v>
      </c>
      <c r="O23" s="424">
        <f t="shared" si="2"/>
        <v>796</v>
      </c>
      <c r="P23" s="423">
        <v>187</v>
      </c>
      <c r="Q23" s="328">
        <v>8310</v>
      </c>
      <c r="R23" s="328">
        <v>486</v>
      </c>
      <c r="S23" s="419">
        <f t="shared" si="4"/>
        <v>27172</v>
      </c>
      <c r="T23" s="425">
        <f t="shared" si="3"/>
        <v>82090</v>
      </c>
      <c r="U23" s="173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5"/>
        <v>8</v>
      </c>
      <c r="B24" s="473">
        <v>6985</v>
      </c>
      <c r="C24" s="474" t="s">
        <v>253</v>
      </c>
      <c r="D24" s="474" t="s">
        <v>258</v>
      </c>
      <c r="E24" s="474" t="s">
        <v>162</v>
      </c>
      <c r="F24" s="475">
        <v>54918</v>
      </c>
      <c r="G24" s="476"/>
      <c r="H24" s="477"/>
      <c r="I24" s="478"/>
      <c r="J24" s="479"/>
      <c r="K24" s="477">
        <f t="shared" si="0"/>
        <v>54918</v>
      </c>
      <c r="L24" s="480">
        <f t="shared" si="1"/>
        <v>16898</v>
      </c>
      <c r="M24" s="481">
        <v>495</v>
      </c>
      <c r="N24" s="477">
        <v>0</v>
      </c>
      <c r="O24" s="482">
        <f t="shared" si="2"/>
        <v>796</v>
      </c>
      <c r="P24" s="481">
        <v>187</v>
      </c>
      <c r="Q24" s="483">
        <v>8310</v>
      </c>
      <c r="R24" s="483">
        <v>486</v>
      </c>
      <c r="S24" s="477">
        <f t="shared" si="4"/>
        <v>27172</v>
      </c>
      <c r="T24" s="484">
        <f t="shared" si="3"/>
        <v>82090</v>
      </c>
      <c r="U24" s="173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5"/>
        <v>9</v>
      </c>
      <c r="B25" s="471" t="s">
        <v>259</v>
      </c>
      <c r="C25" s="471" t="s">
        <v>260</v>
      </c>
      <c r="D25" s="471" t="s">
        <v>261</v>
      </c>
      <c r="E25" s="471" t="s">
        <v>162</v>
      </c>
      <c r="F25" s="466">
        <v>54918</v>
      </c>
      <c r="G25" s="466"/>
      <c r="H25" s="466"/>
      <c r="I25" s="466"/>
      <c r="J25" s="466"/>
      <c r="K25" s="466">
        <v>54918</v>
      </c>
      <c r="L25" s="466">
        <v>16898</v>
      </c>
      <c r="M25" s="466">
        <v>495</v>
      </c>
      <c r="N25" s="466">
        <v>0</v>
      </c>
      <c r="O25" s="466">
        <v>796</v>
      </c>
      <c r="P25" s="466">
        <v>187</v>
      </c>
      <c r="Q25" s="466">
        <v>8310</v>
      </c>
      <c r="R25" s="466">
        <v>486</v>
      </c>
      <c r="S25" s="466">
        <v>27172</v>
      </c>
      <c r="T25" s="466">
        <v>82090</v>
      </c>
      <c r="U25" s="173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735">
        <f t="shared" si="5"/>
        <v>10</v>
      </c>
      <c r="B26" s="799">
        <v>6998</v>
      </c>
      <c r="C26" s="825" t="s">
        <v>262</v>
      </c>
      <c r="D26" s="826" t="s">
        <v>394</v>
      </c>
      <c r="E26" s="800" t="s">
        <v>66</v>
      </c>
      <c r="F26" s="801">
        <v>28269</v>
      </c>
      <c r="G26" s="801"/>
      <c r="H26" s="801"/>
      <c r="I26" s="802"/>
      <c r="J26" s="803"/>
      <c r="K26" s="745">
        <f>(+F26+G26+H26+J26)</f>
        <v>28269</v>
      </c>
      <c r="L26" s="804">
        <f>+ROUND((K26*0.3077),0)</f>
        <v>8698</v>
      </c>
      <c r="M26" s="744">
        <v>495</v>
      </c>
      <c r="N26" s="745">
        <v>0</v>
      </c>
      <c r="O26" s="746">
        <f>+ROUND((K26*0.0145),0)</f>
        <v>410</v>
      </c>
      <c r="P26" s="744">
        <v>187</v>
      </c>
      <c r="Q26" s="747">
        <v>8310</v>
      </c>
      <c r="R26" s="747">
        <v>486</v>
      </c>
      <c r="S26" s="745">
        <f>+L26+M26+N26+O26+P26+Q26+R26</f>
        <v>18586</v>
      </c>
      <c r="T26" s="748">
        <f>SUM(K26+S26)</f>
        <v>46855</v>
      </c>
      <c r="U26" s="749"/>
      <c r="V26" s="749"/>
      <c r="W26" s="749"/>
      <c r="X26" s="749"/>
      <c r="Y26" s="749"/>
      <c r="Z26" s="749"/>
      <c r="AA26" s="749"/>
      <c r="AB26" s="749"/>
      <c r="AC26" s="749"/>
      <c r="AD26" s="749"/>
      <c r="AE26" s="749"/>
      <c r="AF26" s="749"/>
      <c r="AG26" s="749"/>
      <c r="AH26" s="749"/>
      <c r="AI26" s="749"/>
      <c r="AJ26" s="749"/>
      <c r="AK26" s="749"/>
      <c r="AL26" s="749"/>
      <c r="AM26" s="749"/>
      <c r="AN26" s="749"/>
      <c r="AO26" s="749"/>
      <c r="AP26" s="749"/>
      <c r="AQ26" s="749"/>
      <c r="AR26" s="749"/>
      <c r="AS26" s="749"/>
      <c r="AT26" s="749"/>
      <c r="AU26" s="749"/>
      <c r="AV26" s="749"/>
      <c r="AW26" s="749"/>
      <c r="AX26" s="749"/>
      <c r="AY26" s="749"/>
      <c r="AZ26" s="749"/>
      <c r="BA26" s="749"/>
      <c r="BB26" s="749"/>
      <c r="BC26" s="749"/>
      <c r="BD26" s="749"/>
    </row>
    <row r="27" spans="1:74" ht="12.75">
      <c r="A27" s="805">
        <f t="shared" si="5"/>
        <v>11</v>
      </c>
      <c r="B27" s="799">
        <v>6988</v>
      </c>
      <c r="C27" s="800" t="s">
        <v>263</v>
      </c>
      <c r="D27" s="800" t="s">
        <v>395</v>
      </c>
      <c r="E27" s="800" t="s">
        <v>162</v>
      </c>
      <c r="F27" s="801">
        <v>54918</v>
      </c>
      <c r="G27" s="770"/>
      <c r="H27" s="745"/>
      <c r="I27" s="777"/>
      <c r="J27" s="752"/>
      <c r="K27" s="745">
        <f>(+F27+G27+H27+J27)</f>
        <v>54918</v>
      </c>
      <c r="L27" s="743">
        <f>+ROUND((K27*0.3077),0)</f>
        <v>16898</v>
      </c>
      <c r="M27" s="744">
        <v>495</v>
      </c>
      <c r="N27" s="745">
        <v>0</v>
      </c>
      <c r="O27" s="746">
        <f>+ROUND((K27*0.0145),0)</f>
        <v>796</v>
      </c>
      <c r="P27" s="744">
        <v>187</v>
      </c>
      <c r="Q27" s="747">
        <v>8310</v>
      </c>
      <c r="R27" s="747">
        <v>486</v>
      </c>
      <c r="S27" s="745">
        <f>+L27+M27+N27+O27+P27+Q27+R27</f>
        <v>27172</v>
      </c>
      <c r="T27" s="748">
        <f>SUM(K27+S27)</f>
        <v>82090</v>
      </c>
      <c r="U27" s="749"/>
      <c r="V27" s="749"/>
      <c r="W27" s="749"/>
      <c r="X27" s="749"/>
      <c r="Y27" s="749"/>
      <c r="Z27" s="749"/>
      <c r="AA27" s="749"/>
      <c r="AB27" s="749"/>
      <c r="AC27" s="749"/>
      <c r="AD27" s="749"/>
      <c r="AE27" s="749"/>
      <c r="AF27" s="749"/>
      <c r="AG27" s="749"/>
      <c r="AH27" s="749"/>
      <c r="AI27" s="749"/>
      <c r="AJ27" s="749"/>
      <c r="AK27" s="749"/>
      <c r="AL27" s="749"/>
      <c r="AM27" s="749"/>
      <c r="AN27" s="749"/>
      <c r="AO27" s="749"/>
      <c r="AP27" s="749"/>
      <c r="AQ27" s="749"/>
      <c r="AR27" s="749"/>
      <c r="AS27" s="749"/>
      <c r="AT27" s="749"/>
      <c r="AU27" s="749"/>
      <c r="AV27" s="749"/>
      <c r="AW27" s="749"/>
      <c r="AX27" s="749"/>
      <c r="AY27" s="749"/>
      <c r="AZ27" s="749"/>
      <c r="BA27" s="749"/>
      <c r="BB27" s="749"/>
      <c r="BC27" s="749"/>
      <c r="BD27" s="749"/>
    </row>
    <row r="28" spans="1:74" s="809" customFormat="1" ht="12.75">
      <c r="A28" s="805">
        <f t="shared" si="5"/>
        <v>12</v>
      </c>
      <c r="B28" s="799">
        <v>6654</v>
      </c>
      <c r="C28" s="827" t="s">
        <v>118</v>
      </c>
      <c r="D28" s="800" t="s">
        <v>217</v>
      </c>
      <c r="E28" s="800" t="s">
        <v>109</v>
      </c>
      <c r="F28" s="801">
        <v>49731</v>
      </c>
      <c r="G28" s="775"/>
      <c r="H28" s="806"/>
      <c r="I28" s="741"/>
      <c r="J28" s="807"/>
      <c r="K28" s="745">
        <f>(+F28+G28+H28+J28)</f>
        <v>49731</v>
      </c>
      <c r="L28" s="804">
        <f>+ROUND((K28*0.3077),0)</f>
        <v>15302</v>
      </c>
      <c r="M28" s="744">
        <v>495</v>
      </c>
      <c r="N28" s="745">
        <v>0</v>
      </c>
      <c r="O28" s="746">
        <f>+ROUND((K28*0.0145),0)</f>
        <v>721</v>
      </c>
      <c r="P28" s="744">
        <v>187</v>
      </c>
      <c r="Q28" s="747">
        <v>8310</v>
      </c>
      <c r="R28" s="747">
        <v>486</v>
      </c>
      <c r="S28" s="745">
        <f>+L28+M28+N28+O28+P28+Q28+R28</f>
        <v>25501</v>
      </c>
      <c r="T28" s="748">
        <f>SUM(K28+S28)</f>
        <v>75232</v>
      </c>
      <c r="U28" s="808"/>
      <c r="V28" s="808"/>
      <c r="W28" s="808"/>
      <c r="X28" s="808"/>
      <c r="Y28" s="808"/>
      <c r="Z28" s="808"/>
      <c r="AA28" s="808"/>
      <c r="AB28" s="808"/>
      <c r="AC28" s="808"/>
      <c r="AD28" s="808"/>
      <c r="AE28" s="808"/>
      <c r="AF28" s="808"/>
      <c r="AG28" s="808"/>
      <c r="AH28" s="808"/>
      <c r="AI28" s="808"/>
      <c r="AJ28" s="808"/>
      <c r="AK28" s="808"/>
      <c r="AL28" s="808"/>
      <c r="AM28" s="808"/>
      <c r="AN28" s="808"/>
      <c r="AO28" s="808"/>
      <c r="AP28" s="808"/>
      <c r="AQ28" s="808"/>
      <c r="AR28" s="808"/>
      <c r="AS28" s="808"/>
      <c r="AT28" s="808"/>
      <c r="AU28" s="808"/>
      <c r="AV28" s="808"/>
      <c r="AW28" s="808"/>
      <c r="AX28" s="808"/>
      <c r="AY28" s="808"/>
      <c r="AZ28" s="808"/>
      <c r="BA28" s="808"/>
      <c r="BB28" s="808"/>
      <c r="BC28" s="808"/>
      <c r="BD28" s="808"/>
    </row>
    <row r="29" spans="1:74" s="467" customFormat="1" ht="12.75">
      <c r="A29" s="810">
        <f t="shared" si="5"/>
        <v>13</v>
      </c>
      <c r="B29" s="811">
        <v>6793</v>
      </c>
      <c r="C29" s="800" t="s">
        <v>264</v>
      </c>
      <c r="D29" s="800" t="s">
        <v>393</v>
      </c>
      <c r="E29" s="800" t="s">
        <v>159</v>
      </c>
      <c r="F29" s="801">
        <v>60875</v>
      </c>
      <c r="G29" s="812"/>
      <c r="H29" s="813"/>
      <c r="I29" s="814"/>
      <c r="J29" s="815"/>
      <c r="K29" s="816">
        <f>(+F29+G29+H29+J29)</f>
        <v>60875</v>
      </c>
      <c r="L29" s="817">
        <f>+ROUND((K29*0.3077),0)</f>
        <v>18731</v>
      </c>
      <c r="M29" s="818">
        <v>495</v>
      </c>
      <c r="N29" s="816">
        <v>0</v>
      </c>
      <c r="O29" s="819">
        <f>ROUND((K29*0.0145),0)</f>
        <v>883</v>
      </c>
      <c r="P29" s="818">
        <v>187</v>
      </c>
      <c r="Q29" s="820">
        <v>8310</v>
      </c>
      <c r="R29" s="821">
        <v>486</v>
      </c>
      <c r="S29" s="817">
        <f>+L29+M29+N29+O29+P29+Q29+R29</f>
        <v>29092</v>
      </c>
      <c r="T29" s="817">
        <f>SUM(K29+S29)</f>
        <v>89967</v>
      </c>
      <c r="V29" s="822"/>
      <c r="W29" s="822"/>
      <c r="X29" s="822"/>
      <c r="Y29" s="822"/>
      <c r="Z29" s="822"/>
      <c r="AA29" s="822"/>
      <c r="AB29" s="822"/>
      <c r="AC29" s="822"/>
      <c r="AD29" s="822"/>
      <c r="AE29" s="822"/>
      <c r="AF29" s="822"/>
      <c r="AG29" s="822"/>
      <c r="AH29" s="822"/>
      <c r="AI29" s="822"/>
      <c r="AJ29" s="822"/>
      <c r="AK29" s="822"/>
      <c r="AL29" s="822"/>
      <c r="AM29" s="822"/>
      <c r="AN29" s="822"/>
      <c r="AO29" s="822"/>
      <c r="AP29" s="822"/>
      <c r="AQ29" s="822"/>
      <c r="AR29" s="822"/>
      <c r="AS29" s="822"/>
      <c r="AT29" s="822"/>
      <c r="AU29" s="822"/>
      <c r="AV29" s="822"/>
      <c r="AW29" s="822"/>
      <c r="AX29" s="822"/>
      <c r="AY29" s="822"/>
      <c r="AZ29" s="822"/>
      <c r="BA29" s="822"/>
      <c r="BB29" s="822"/>
      <c r="BC29" s="822"/>
      <c r="BD29" s="822"/>
    </row>
    <row r="30" spans="1:74">
      <c r="A30" s="175">
        <f t="shared" si="5"/>
        <v>14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175">
        <f t="shared" si="5"/>
        <v>15</v>
      </c>
      <c r="B31" s="161"/>
      <c r="C31" s="412"/>
      <c r="D31" s="346"/>
      <c r="E31" s="162"/>
      <c r="F31" s="164"/>
      <c r="G31" s="164"/>
      <c r="H31" s="164"/>
      <c r="I31" s="439"/>
      <c r="J31" s="323"/>
      <c r="K31" s="169"/>
      <c r="L31" s="347"/>
      <c r="M31" s="279"/>
      <c r="N31" s="169"/>
      <c r="O31" s="208"/>
      <c r="P31" s="279"/>
      <c r="Q31" s="282"/>
      <c r="R31" s="282"/>
      <c r="S31" s="169"/>
      <c r="T31" s="283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175">
        <f t="shared" si="5"/>
        <v>16</v>
      </c>
      <c r="B32" s="161"/>
      <c r="C32" s="163"/>
      <c r="D32" s="163"/>
      <c r="E32" s="162"/>
      <c r="F32" s="164"/>
      <c r="G32" s="139"/>
      <c r="H32" s="140"/>
      <c r="I32" s="150"/>
      <c r="J32" s="83"/>
      <c r="K32" s="169"/>
      <c r="L32" s="281"/>
      <c r="M32" s="279"/>
      <c r="N32" s="169"/>
      <c r="O32" s="208"/>
      <c r="P32" s="279"/>
      <c r="Q32" s="282"/>
      <c r="R32" s="282"/>
      <c r="S32" s="169"/>
      <c r="T32" s="283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175">
        <f t="shared" si="5"/>
        <v>17</v>
      </c>
      <c r="B33" s="161"/>
      <c r="C33" s="506"/>
      <c r="D33" s="163"/>
      <c r="E33" s="162"/>
      <c r="F33" s="164"/>
      <c r="G33" s="142"/>
      <c r="H33" s="418"/>
      <c r="I33" s="148"/>
      <c r="J33" s="73"/>
      <c r="K33" s="169"/>
      <c r="L33" s="347"/>
      <c r="M33" s="279"/>
      <c r="N33" s="169"/>
      <c r="O33" s="208"/>
      <c r="P33" s="279"/>
      <c r="Q33" s="282"/>
      <c r="R33" s="282"/>
      <c r="S33" s="169"/>
      <c r="T33" s="283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175">
        <f t="shared" si="5"/>
        <v>18</v>
      </c>
      <c r="B34" s="440"/>
      <c r="C34" s="163"/>
      <c r="D34" s="163"/>
      <c r="E34" s="162"/>
      <c r="F34" s="164"/>
      <c r="G34" s="441"/>
      <c r="H34" s="442"/>
      <c r="I34" s="443"/>
      <c r="J34" s="444"/>
      <c r="K34" s="450"/>
      <c r="L34" s="451"/>
      <c r="M34" s="452"/>
      <c r="N34" s="450"/>
      <c r="O34" s="453"/>
      <c r="P34" s="452"/>
      <c r="Q34" s="445"/>
      <c r="R34" s="454"/>
      <c r="S34" s="451"/>
      <c r="T34" s="451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 t="shared" si="5"/>
        <v>19</v>
      </c>
      <c r="B35" s="108"/>
      <c r="C35" s="85"/>
      <c r="D35" s="85"/>
      <c r="E35" s="426"/>
      <c r="F35" s="176"/>
      <c r="G35" s="70"/>
      <c r="H35" s="177"/>
      <c r="I35" s="178"/>
      <c r="J35" s="83"/>
      <c r="K35" s="177"/>
      <c r="L35" s="179"/>
      <c r="M35" s="88"/>
      <c r="N35" s="177"/>
      <c r="O35" s="88"/>
      <c r="P35" s="88"/>
      <c r="Q35" s="176"/>
      <c r="R35" s="176"/>
      <c r="S35" s="177"/>
      <c r="T35" s="427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5"/>
        <v>20</v>
      </c>
      <c r="B36" s="108"/>
      <c r="C36" s="86"/>
      <c r="D36" s="86"/>
      <c r="E36" s="87"/>
      <c r="F36" s="74"/>
      <c r="G36" s="70"/>
      <c r="H36" s="71"/>
      <c r="I36" s="82"/>
      <c r="J36" s="8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5"/>
        <v>21</v>
      </c>
      <c r="B37" s="111"/>
      <c r="C37" s="86"/>
      <c r="D37" s="112"/>
      <c r="E37" s="87"/>
      <c r="F37" s="74"/>
      <c r="G37" s="70"/>
      <c r="H37" s="71"/>
      <c r="I37" s="82"/>
      <c r="J37" s="8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5"/>
        <v>22</v>
      </c>
      <c r="B38" s="89"/>
      <c r="C38" s="94"/>
      <c r="D38" s="113"/>
      <c r="E38" s="114"/>
      <c r="F38" s="75"/>
      <c r="G38" s="70"/>
      <c r="H38" s="71"/>
      <c r="I38" s="82"/>
      <c r="J38" s="8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5"/>
        <v>23</v>
      </c>
      <c r="B39" s="108"/>
      <c r="C39" s="86"/>
      <c r="D39" s="86"/>
      <c r="E39" s="87"/>
      <c r="F39" s="74"/>
      <c r="G39" s="70"/>
      <c r="H39" s="71"/>
      <c r="I39" s="82"/>
      <c r="J39" s="8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f t="shared" si="5"/>
        <v>24</v>
      </c>
      <c r="B40" s="90"/>
      <c r="C40" s="91"/>
      <c r="D40" s="91"/>
      <c r="E40" s="92"/>
      <c r="F40" s="75"/>
      <c r="G40" s="70"/>
      <c r="H40" s="71"/>
      <c r="I40" s="82"/>
      <c r="J40" s="66"/>
      <c r="K40" s="71"/>
      <c r="L40" s="71"/>
      <c r="M40" s="115"/>
      <c r="N40" s="71"/>
      <c r="O40" s="75"/>
      <c r="P40" s="116"/>
      <c r="Q40" s="75"/>
      <c r="R40" s="75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f t="shared" si="5"/>
        <v>25</v>
      </c>
      <c r="B41" s="97"/>
      <c r="C41" s="98"/>
      <c r="D41" s="98"/>
      <c r="E41" s="96"/>
      <c r="F41" s="77"/>
      <c r="G41" s="67"/>
      <c r="H41" s="67"/>
      <c r="I41" s="117"/>
      <c r="J41" s="67"/>
      <c r="K41" s="77"/>
      <c r="L41" s="71"/>
      <c r="M41" s="115"/>
      <c r="N41" s="77"/>
      <c r="O41" s="77"/>
      <c r="P41" s="116"/>
      <c r="Q41" s="77"/>
      <c r="R41" s="77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49"/>
      <c r="B42" s="118"/>
      <c r="C42" s="118"/>
      <c r="D42" s="119" t="s">
        <v>185</v>
      </c>
      <c r="E42" s="120" t="s">
        <v>123</v>
      </c>
      <c r="F42" s="68">
        <f>SUM(F17:F41)</f>
        <v>733055</v>
      </c>
      <c r="G42" s="68">
        <f t="shared" ref="G42:H42" si="6">SUM(G17:G41)</f>
        <v>0</v>
      </c>
      <c r="H42" s="68">
        <f t="shared" si="6"/>
        <v>0</v>
      </c>
      <c r="I42" s="120" t="s">
        <v>123</v>
      </c>
      <c r="J42" s="68">
        <f>SUM(J17:J41)</f>
        <v>2320</v>
      </c>
      <c r="K42" s="68">
        <f t="shared" ref="K42:T42" si="7">SUM(K17:K41)</f>
        <v>735375</v>
      </c>
      <c r="L42" s="68">
        <f t="shared" si="7"/>
        <v>226273</v>
      </c>
      <c r="M42" s="68">
        <f t="shared" si="7"/>
        <v>6435</v>
      </c>
      <c r="N42" s="68">
        <f t="shared" si="7"/>
        <v>0</v>
      </c>
      <c r="O42" s="68">
        <f t="shared" si="7"/>
        <v>10662</v>
      </c>
      <c r="P42" s="68">
        <f t="shared" si="7"/>
        <v>2431</v>
      </c>
      <c r="Q42" s="68">
        <f t="shared" si="7"/>
        <v>127062</v>
      </c>
      <c r="R42" s="68">
        <f t="shared" si="7"/>
        <v>6259</v>
      </c>
      <c r="S42" s="68">
        <f t="shared" si="7"/>
        <v>379122</v>
      </c>
      <c r="T42" s="68">
        <f t="shared" si="7"/>
        <v>1114497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5">
      <c r="A44" s="3" t="s">
        <v>125</v>
      </c>
      <c r="B44" s="4"/>
      <c r="C44" s="4"/>
      <c r="D44" s="4"/>
      <c r="E44" s="4"/>
      <c r="F44" s="4"/>
      <c r="G44" s="4"/>
      <c r="H44" s="505"/>
      <c r="I44" s="4"/>
      <c r="J44" s="4"/>
      <c r="K44" s="4"/>
      <c r="L44" s="1255"/>
      <c r="M44" s="125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392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522"/>
      <c r="N53" s="522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522"/>
      <c r="N54" s="522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522"/>
      <c r="N55" s="522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sortState ref="B17:T28">
    <sortCondition ref="C17:C28"/>
  </sortState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4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0443D-D053-4A21-91F4-8A80BD1898E1}">
  <sheetPr>
    <tabColor theme="9"/>
    <pageSetUpPr fitToPage="1"/>
  </sheetPr>
  <dimension ref="A1:BV189"/>
  <sheetViews>
    <sheetView tabSelected="1" view="pageBreakPreview" topLeftCell="A160" zoomScale="115" zoomScaleNormal="100" zoomScaleSheetLayoutView="115" workbookViewId="0">
      <selection activeCell="C86" sqref="C86"/>
    </sheetView>
  </sheetViews>
  <sheetFormatPr defaultColWidth="9.21875" defaultRowHeight="11.25"/>
  <cols>
    <col min="1" max="1" width="4" style="215" customWidth="1"/>
    <col min="2" max="2" width="6.109375" style="215" customWidth="1"/>
    <col min="3" max="3" width="26.21875" style="215" customWidth="1"/>
    <col min="4" max="4" width="24.21875" style="277" customWidth="1"/>
    <col min="5" max="5" width="8.44140625" style="215" customWidth="1"/>
    <col min="6" max="6" width="8.6640625" style="215" customWidth="1"/>
    <col min="7" max="7" width="9.21875" style="215" customWidth="1"/>
    <col min="8" max="8" width="8.5546875" style="215" customWidth="1"/>
    <col min="9" max="9" width="10.109375" style="215" customWidth="1"/>
    <col min="10" max="10" width="7.109375" style="215" customWidth="1"/>
    <col min="11" max="11" width="10.109375" style="215" customWidth="1"/>
    <col min="12" max="12" width="11.33203125" style="215" customWidth="1"/>
    <col min="13" max="13" width="9.77734375" style="215" customWidth="1"/>
    <col min="14" max="14" width="9.109375" style="215" customWidth="1"/>
    <col min="15" max="15" width="8.44140625" style="215" customWidth="1"/>
    <col min="16" max="16" width="7.109375" style="215" customWidth="1"/>
    <col min="17" max="20" width="9.21875" style="215" customWidth="1"/>
    <col min="21" max="16384" width="9.21875" style="215"/>
  </cols>
  <sheetData>
    <row r="1" spans="1:73" ht="15.75">
      <c r="A1" s="209"/>
      <c r="B1" s="209"/>
      <c r="C1" s="209"/>
      <c r="D1" s="210"/>
      <c r="E1" s="209"/>
      <c r="F1" s="211" t="s">
        <v>0</v>
      </c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12" t="s">
        <v>0</v>
      </c>
      <c r="T1" s="209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</row>
    <row r="2" spans="1:73" ht="12.75">
      <c r="A2" s="212" t="s">
        <v>1</v>
      </c>
      <c r="B2" s="212"/>
      <c r="C2" s="212"/>
      <c r="D2" s="216" t="s">
        <v>2</v>
      </c>
      <c r="E2" s="209"/>
      <c r="F2" s="212" t="s">
        <v>0</v>
      </c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Q2" s="213"/>
      <c r="AR2" s="213"/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4"/>
      <c r="BE2" s="214"/>
      <c r="BF2" s="214"/>
      <c r="BG2" s="214"/>
      <c r="BH2" s="214"/>
      <c r="BI2" s="214"/>
      <c r="BJ2" s="214"/>
      <c r="BK2" s="214"/>
      <c r="BL2" s="214"/>
      <c r="BM2" s="214"/>
      <c r="BN2" s="214"/>
      <c r="BO2" s="214"/>
      <c r="BP2" s="214"/>
      <c r="BQ2" s="214"/>
      <c r="BR2" s="214"/>
      <c r="BS2" s="214"/>
      <c r="BT2" s="214"/>
      <c r="BU2" s="214"/>
    </row>
    <row r="3" spans="1:73" ht="8.25" customHeight="1">
      <c r="A3" s="212"/>
      <c r="B3" s="212"/>
      <c r="C3" s="212"/>
      <c r="D3" s="216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4"/>
      <c r="BE3" s="214"/>
      <c r="BF3" s="214"/>
      <c r="BG3" s="214"/>
      <c r="BH3" s="214"/>
      <c r="BI3" s="214"/>
      <c r="BJ3" s="214"/>
      <c r="BK3" s="214"/>
      <c r="BL3" s="214"/>
      <c r="BM3" s="214"/>
      <c r="BN3" s="214"/>
      <c r="BO3" s="214"/>
      <c r="BP3" s="214"/>
      <c r="BQ3" s="214"/>
      <c r="BR3" s="214"/>
      <c r="BS3" s="214"/>
      <c r="BT3" s="214"/>
      <c r="BU3" s="214"/>
    </row>
    <row r="4" spans="1:73" ht="12.75">
      <c r="A4" s="212" t="s">
        <v>3</v>
      </c>
      <c r="B4" s="212"/>
      <c r="C4" s="212"/>
      <c r="D4" s="216" t="s">
        <v>4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4"/>
      <c r="BP4" s="214"/>
      <c r="BQ4" s="214"/>
      <c r="BR4" s="214"/>
      <c r="BS4" s="214"/>
      <c r="BT4" s="214"/>
      <c r="BU4" s="214"/>
    </row>
    <row r="5" spans="1:73" ht="8.25" customHeight="1">
      <c r="A5" s="212"/>
      <c r="B5" s="212"/>
      <c r="C5" s="212"/>
      <c r="D5" s="216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13"/>
      <c r="BA5" s="213"/>
      <c r="BB5" s="213"/>
      <c r="BC5" s="213"/>
      <c r="BD5" s="214"/>
      <c r="BE5" s="214"/>
      <c r="BF5" s="214"/>
      <c r="BG5" s="214"/>
      <c r="BH5" s="214"/>
      <c r="BI5" s="214"/>
      <c r="BJ5" s="214"/>
      <c r="BK5" s="214"/>
      <c r="BL5" s="214"/>
      <c r="BM5" s="214"/>
      <c r="BN5" s="214"/>
      <c r="BO5" s="214"/>
      <c r="BP5" s="214"/>
      <c r="BQ5" s="214"/>
      <c r="BR5" s="214"/>
      <c r="BS5" s="214"/>
      <c r="BT5" s="214"/>
      <c r="BU5" s="214"/>
    </row>
    <row r="6" spans="1:73" ht="12.75">
      <c r="A6" s="212" t="s">
        <v>5</v>
      </c>
      <c r="B6" s="212"/>
      <c r="C6" s="212"/>
      <c r="D6" s="216" t="s">
        <v>265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13"/>
      <c r="BA6" s="213"/>
      <c r="BB6" s="213"/>
      <c r="BC6" s="213"/>
      <c r="BD6" s="214"/>
      <c r="BE6" s="214"/>
      <c r="BF6" s="214"/>
      <c r="BG6" s="214"/>
      <c r="BH6" s="214"/>
      <c r="BI6" s="214"/>
      <c r="BJ6" s="214"/>
      <c r="BK6" s="214"/>
      <c r="BL6" s="214"/>
      <c r="BM6" s="214"/>
      <c r="BN6" s="214"/>
      <c r="BO6" s="214"/>
      <c r="BP6" s="214"/>
      <c r="BQ6" s="214"/>
      <c r="BR6" s="214"/>
      <c r="BS6" s="214"/>
      <c r="BT6" s="214"/>
      <c r="BU6" s="214"/>
    </row>
    <row r="7" spans="1:73" ht="8.25" customHeight="1">
      <c r="A7" s="212"/>
      <c r="B7" s="212"/>
      <c r="C7" s="212"/>
      <c r="D7" s="216"/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13"/>
      <c r="BA7" s="213"/>
      <c r="BB7" s="213"/>
      <c r="BC7" s="213"/>
      <c r="BD7" s="214"/>
      <c r="BE7" s="214"/>
      <c r="BF7" s="214"/>
      <c r="BG7" s="214"/>
      <c r="BH7" s="214"/>
      <c r="BI7" s="214"/>
      <c r="BJ7" s="214"/>
      <c r="BK7" s="214"/>
      <c r="BL7" s="214"/>
      <c r="BM7" s="214"/>
      <c r="BN7" s="214"/>
      <c r="BO7" s="214"/>
      <c r="BP7" s="214"/>
      <c r="BQ7" s="214"/>
      <c r="BR7" s="214"/>
      <c r="BS7" s="214"/>
      <c r="BT7" s="214"/>
      <c r="BU7" s="214"/>
    </row>
    <row r="8" spans="1:73" ht="12.75">
      <c r="A8" s="212" t="s">
        <v>7</v>
      </c>
      <c r="B8" s="212"/>
      <c r="C8" s="212"/>
      <c r="D8" s="216" t="s">
        <v>8</v>
      </c>
      <c r="E8" s="217"/>
      <c r="F8" s="209"/>
      <c r="G8" s="218" t="s">
        <v>0</v>
      </c>
      <c r="H8" s="212" t="s">
        <v>266</v>
      </c>
      <c r="I8" s="209"/>
      <c r="J8" s="209"/>
      <c r="K8" s="209"/>
      <c r="L8" s="219"/>
      <c r="M8" s="219"/>
      <c r="N8" s="219"/>
      <c r="O8" s="219"/>
      <c r="P8" s="219"/>
      <c r="Q8" s="219"/>
      <c r="R8" s="219"/>
      <c r="S8" s="219"/>
      <c r="T8" s="209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13"/>
      <c r="BA8" s="213"/>
      <c r="BB8" s="213"/>
      <c r="BC8" s="213"/>
      <c r="BD8" s="214"/>
      <c r="BE8" s="214"/>
      <c r="BF8" s="214"/>
      <c r="BG8" s="214"/>
      <c r="BH8" s="214"/>
      <c r="BI8" s="214"/>
      <c r="BJ8" s="214"/>
      <c r="BK8" s="214"/>
      <c r="BL8" s="214"/>
      <c r="BM8" s="214"/>
      <c r="BN8" s="214"/>
      <c r="BO8" s="214"/>
      <c r="BP8" s="214"/>
      <c r="BQ8" s="214"/>
      <c r="BR8" s="214"/>
      <c r="BS8" s="214"/>
      <c r="BT8" s="214"/>
      <c r="BU8" s="214"/>
    </row>
    <row r="9" spans="1:73" ht="15">
      <c r="A9" s="209"/>
      <c r="B9" s="209"/>
      <c r="C9" s="209"/>
      <c r="D9" s="210"/>
      <c r="E9" s="209"/>
      <c r="F9" s="220"/>
      <c r="G9" s="220"/>
      <c r="H9" s="220"/>
      <c r="I9" s="220"/>
      <c r="J9" s="220"/>
      <c r="K9" s="209"/>
      <c r="L9" s="209" t="s">
        <v>0</v>
      </c>
      <c r="M9" s="209"/>
      <c r="N9" s="209"/>
      <c r="O9" s="209"/>
      <c r="P9" s="209"/>
      <c r="Q9" s="220"/>
      <c r="R9" s="220"/>
      <c r="S9" s="209"/>
      <c r="T9" s="209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4"/>
      <c r="BE9" s="214"/>
      <c r="BF9" s="214"/>
      <c r="BG9" s="214"/>
      <c r="BH9" s="214"/>
      <c r="BI9" s="214"/>
      <c r="BJ9" s="214"/>
      <c r="BK9" s="214"/>
      <c r="BL9" s="214"/>
      <c r="BM9" s="214"/>
      <c r="BN9" s="214"/>
      <c r="BO9" s="214"/>
      <c r="BP9" s="214"/>
      <c r="BQ9" s="214"/>
      <c r="BR9" s="214"/>
      <c r="BS9" s="214"/>
      <c r="BT9" s="214"/>
      <c r="BU9" s="214"/>
    </row>
    <row r="10" spans="1:73" ht="15">
      <c r="A10" s="209"/>
      <c r="B10" s="209"/>
      <c r="C10" s="209"/>
      <c r="D10" s="210"/>
      <c r="E10" s="209"/>
      <c r="F10" s="220"/>
      <c r="G10" s="220"/>
      <c r="H10" s="220"/>
      <c r="I10" s="220"/>
      <c r="J10" s="220"/>
      <c r="K10" s="209"/>
      <c r="L10" s="209"/>
      <c r="M10" s="209"/>
      <c r="N10" s="209"/>
      <c r="O10" s="209"/>
      <c r="P10" s="209"/>
      <c r="Q10" s="220"/>
      <c r="R10" s="220"/>
      <c r="S10" s="209"/>
      <c r="T10" s="209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4"/>
      <c r="BE10" s="214"/>
      <c r="BF10" s="214"/>
      <c r="BG10" s="214"/>
      <c r="BH10" s="214"/>
      <c r="BI10" s="214"/>
      <c r="BJ10" s="214"/>
      <c r="BK10" s="214"/>
      <c r="BL10" s="214"/>
      <c r="BM10" s="214"/>
      <c r="BN10" s="214"/>
      <c r="BO10" s="214"/>
      <c r="BP10" s="214"/>
      <c r="BQ10" s="214"/>
      <c r="BR10" s="214"/>
      <c r="BS10" s="214"/>
      <c r="BT10" s="214"/>
      <c r="BU10" s="214"/>
    </row>
    <row r="11" spans="1:73">
      <c r="A11" s="209"/>
      <c r="B11" s="221" t="s">
        <v>10</v>
      </c>
      <c r="C11" s="222"/>
      <c r="D11" s="223"/>
      <c r="E11" s="222"/>
      <c r="F11" s="222"/>
      <c r="G11" s="222"/>
      <c r="H11" s="222"/>
      <c r="I11" s="222"/>
      <c r="J11" s="224"/>
      <c r="K11" s="209"/>
      <c r="L11" s="209"/>
      <c r="M11" s="209"/>
      <c r="N11" s="209"/>
      <c r="O11" s="209"/>
      <c r="P11" s="209"/>
      <c r="Q11" s="221" t="s">
        <v>10</v>
      </c>
      <c r="R11" s="224"/>
      <c r="S11" s="209"/>
      <c r="T11" s="209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4"/>
      <c r="BE11" s="214"/>
      <c r="BF11" s="214"/>
      <c r="BG11" s="214"/>
      <c r="BH11" s="214"/>
      <c r="BI11" s="214"/>
      <c r="BJ11" s="214"/>
      <c r="BK11" s="214"/>
      <c r="BL11" s="214"/>
      <c r="BM11" s="214"/>
      <c r="BN11" s="214"/>
      <c r="BO11" s="214"/>
      <c r="BP11" s="214"/>
      <c r="BQ11" s="214"/>
      <c r="BR11" s="214"/>
      <c r="BS11" s="214"/>
      <c r="BT11" s="214"/>
      <c r="BU11" s="214"/>
    </row>
    <row r="12" spans="1:73">
      <c r="A12" s="209"/>
      <c r="B12" s="225"/>
      <c r="C12" s="209"/>
      <c r="D12" s="210"/>
      <c r="E12" s="209"/>
      <c r="F12" s="209"/>
      <c r="G12" s="209"/>
      <c r="H12" s="209"/>
      <c r="I12" s="209"/>
      <c r="J12" s="226"/>
      <c r="K12" s="209"/>
      <c r="L12" s="209"/>
      <c r="M12" s="209"/>
      <c r="N12" s="209"/>
      <c r="O12" s="209"/>
      <c r="P12" s="209"/>
      <c r="Q12" s="225"/>
      <c r="R12" s="226"/>
      <c r="S12" s="209"/>
      <c r="T12" s="209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4"/>
      <c r="BE12" s="214"/>
      <c r="BF12" s="214"/>
      <c r="BG12" s="214"/>
      <c r="BH12" s="214"/>
      <c r="BI12" s="214"/>
      <c r="BJ12" s="214"/>
      <c r="BK12" s="214"/>
      <c r="BL12" s="214"/>
      <c r="BM12" s="214"/>
      <c r="BN12" s="214"/>
      <c r="BO12" s="214"/>
      <c r="BP12" s="214"/>
      <c r="BQ12" s="214"/>
      <c r="BR12" s="214"/>
      <c r="BS12" s="214"/>
      <c r="BT12" s="214"/>
      <c r="BU12" s="214"/>
    </row>
    <row r="13" spans="1:73">
      <c r="A13" s="209"/>
      <c r="B13" s="227" t="s">
        <v>11</v>
      </c>
      <c r="C13" s="228" t="s">
        <v>12</v>
      </c>
      <c r="D13" s="229" t="s">
        <v>13</v>
      </c>
      <c r="E13" s="228" t="s">
        <v>14</v>
      </c>
      <c r="F13" s="230" t="s">
        <v>15</v>
      </c>
      <c r="G13" s="231" t="s">
        <v>16</v>
      </c>
      <c r="H13" s="231" t="s">
        <v>17</v>
      </c>
      <c r="I13" s="231" t="s">
        <v>18</v>
      </c>
      <c r="J13" s="232" t="s">
        <v>19</v>
      </c>
      <c r="K13" s="228" t="s">
        <v>20</v>
      </c>
      <c r="L13" s="228" t="s">
        <v>21</v>
      </c>
      <c r="M13" s="230" t="s">
        <v>22</v>
      </c>
      <c r="N13" s="230" t="s">
        <v>23</v>
      </c>
      <c r="O13" s="230" t="s">
        <v>24</v>
      </c>
      <c r="P13" s="230" t="s">
        <v>25</v>
      </c>
      <c r="Q13" s="233" t="s">
        <v>26</v>
      </c>
      <c r="R13" s="232" t="s">
        <v>27</v>
      </c>
      <c r="S13" s="233" t="s">
        <v>28</v>
      </c>
      <c r="T13" s="234" t="s">
        <v>29</v>
      </c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4"/>
      <c r="BE13" s="214"/>
      <c r="BF13" s="214"/>
      <c r="BG13" s="214"/>
      <c r="BH13" s="214"/>
      <c r="BI13" s="214"/>
      <c r="BJ13" s="214"/>
      <c r="BK13" s="214"/>
      <c r="BL13" s="214"/>
      <c r="BM13" s="214"/>
      <c r="BN13" s="214"/>
      <c r="BO13" s="214"/>
      <c r="BP13" s="214"/>
      <c r="BQ13" s="214"/>
      <c r="BR13" s="214"/>
      <c r="BS13" s="214"/>
      <c r="BT13" s="214"/>
      <c r="BU13" s="214"/>
    </row>
    <row r="14" spans="1:73">
      <c r="A14" s="235"/>
      <c r="B14" s="236" t="s">
        <v>0</v>
      </c>
      <c r="C14" s="237"/>
      <c r="D14" s="238" t="s">
        <v>0</v>
      </c>
      <c r="E14" s="239" t="s">
        <v>0</v>
      </c>
      <c r="F14" s="239" t="s">
        <v>0</v>
      </c>
      <c r="G14" s="240"/>
      <c r="H14" s="240" t="s">
        <v>0</v>
      </c>
      <c r="I14" s="1260" t="s">
        <v>30</v>
      </c>
      <c r="J14" s="1261"/>
      <c r="K14" s="241" t="s">
        <v>0</v>
      </c>
      <c r="L14" s="235"/>
      <c r="M14" s="241"/>
      <c r="N14" s="241"/>
      <c r="O14" s="241" t="s">
        <v>31</v>
      </c>
      <c r="P14" s="241"/>
      <c r="Q14" s="242"/>
      <c r="R14" s="243"/>
      <c r="S14" s="244"/>
      <c r="T14" s="244"/>
      <c r="U14" s="523"/>
      <c r="V14" s="52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4"/>
      <c r="BE14" s="214"/>
      <c r="BF14" s="214"/>
      <c r="BG14" s="214"/>
      <c r="BH14" s="214"/>
      <c r="BI14" s="214"/>
      <c r="BJ14" s="214"/>
      <c r="BK14" s="214"/>
      <c r="BL14" s="214"/>
      <c r="BM14" s="214"/>
      <c r="BN14" s="214"/>
      <c r="BO14" s="214"/>
      <c r="BP14" s="214"/>
      <c r="BQ14" s="214"/>
      <c r="BR14" s="214"/>
      <c r="BS14" s="214"/>
      <c r="BT14" s="214"/>
      <c r="BU14" s="214"/>
    </row>
    <row r="15" spans="1:73">
      <c r="A15" s="245"/>
      <c r="B15" s="246" t="s">
        <v>32</v>
      </c>
      <c r="C15" s="240" t="s">
        <v>32</v>
      </c>
      <c r="D15" s="247" t="s">
        <v>33</v>
      </c>
      <c r="E15" s="240" t="s">
        <v>34</v>
      </c>
      <c r="F15" s="240" t="s">
        <v>0</v>
      </c>
      <c r="G15" s="240"/>
      <c r="H15" s="240" t="s">
        <v>0</v>
      </c>
      <c r="I15" s="1262"/>
      <c r="J15" s="1263"/>
      <c r="K15" s="248" t="s">
        <v>35</v>
      </c>
      <c r="L15" s="249" t="s">
        <v>36</v>
      </c>
      <c r="M15" s="249" t="s">
        <v>37</v>
      </c>
      <c r="N15" s="249" t="s">
        <v>38</v>
      </c>
      <c r="O15" s="249" t="s">
        <v>39</v>
      </c>
      <c r="P15" s="235" t="s">
        <v>40</v>
      </c>
      <c r="Q15" s="236" t="s">
        <v>41</v>
      </c>
      <c r="R15" s="250" t="s">
        <v>42</v>
      </c>
      <c r="S15" s="244" t="s">
        <v>43</v>
      </c>
      <c r="T15" s="251" t="s">
        <v>44</v>
      </c>
      <c r="U15" s="523"/>
      <c r="V15" s="523"/>
      <c r="W15" s="213"/>
      <c r="X15" s="213"/>
      <c r="Y15" s="213"/>
      <c r="Z15" s="213"/>
      <c r="AA15" s="213"/>
      <c r="AB15" s="213"/>
      <c r="AC15" s="213"/>
      <c r="AD15" s="213"/>
      <c r="AE15" s="213"/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4"/>
      <c r="BE15" s="214"/>
      <c r="BF15" s="214"/>
      <c r="BG15" s="214"/>
      <c r="BH15" s="214"/>
      <c r="BI15" s="214"/>
      <c r="BJ15" s="214"/>
      <c r="BK15" s="214"/>
      <c r="BL15" s="214"/>
      <c r="BM15" s="214"/>
      <c r="BN15" s="214"/>
      <c r="BO15" s="214"/>
      <c r="BP15" s="214"/>
      <c r="BQ15" s="214"/>
      <c r="BR15" s="214"/>
      <c r="BS15" s="214"/>
      <c r="BT15" s="214"/>
      <c r="BU15" s="214"/>
    </row>
    <row r="16" spans="1:73">
      <c r="A16" s="252" t="s">
        <v>45</v>
      </c>
      <c r="B16" s="253" t="s">
        <v>46</v>
      </c>
      <c r="C16" s="254" t="s">
        <v>47</v>
      </c>
      <c r="D16" s="255" t="s">
        <v>48</v>
      </c>
      <c r="E16" s="254" t="s">
        <v>49</v>
      </c>
      <c r="F16" s="254" t="s">
        <v>50</v>
      </c>
      <c r="G16" s="254" t="s">
        <v>51</v>
      </c>
      <c r="H16" s="254" t="s">
        <v>52</v>
      </c>
      <c r="I16" s="256" t="s">
        <v>53</v>
      </c>
      <c r="J16" s="257" t="s">
        <v>54</v>
      </c>
      <c r="K16" s="258" t="s">
        <v>55</v>
      </c>
      <c r="L16" s="259" t="s">
        <v>56</v>
      </c>
      <c r="M16" s="259" t="s">
        <v>57</v>
      </c>
      <c r="N16" s="259" t="s">
        <v>58</v>
      </c>
      <c r="O16" s="259" t="s">
        <v>59</v>
      </c>
      <c r="P16" s="260" t="s">
        <v>60</v>
      </c>
      <c r="Q16" s="261" t="s">
        <v>61</v>
      </c>
      <c r="R16" s="262" t="s">
        <v>61</v>
      </c>
      <c r="S16" s="258" t="s">
        <v>62</v>
      </c>
      <c r="T16" s="259" t="s">
        <v>63</v>
      </c>
      <c r="U16" s="523"/>
      <c r="V16" s="52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4"/>
      <c r="BE16" s="214"/>
      <c r="BF16" s="214"/>
      <c r="BG16" s="214"/>
      <c r="BH16" s="214"/>
      <c r="BI16" s="214"/>
      <c r="BJ16" s="214"/>
      <c r="BK16" s="214"/>
      <c r="BL16" s="214"/>
      <c r="BM16" s="214"/>
      <c r="BN16" s="214"/>
      <c r="BO16" s="214"/>
      <c r="BP16" s="214"/>
      <c r="BQ16" s="214"/>
      <c r="BR16" s="214"/>
      <c r="BS16" s="214"/>
      <c r="BT16" s="214"/>
      <c r="BU16" s="214"/>
    </row>
    <row r="17" spans="1:73" s="369" customFormat="1" ht="12.75">
      <c r="A17" s="368">
        <v>1</v>
      </c>
      <c r="B17" s="834">
        <v>6963</v>
      </c>
      <c r="C17" s="835" t="s">
        <v>64</v>
      </c>
      <c r="D17" s="835" t="s">
        <v>267</v>
      </c>
      <c r="E17" s="836" t="s">
        <v>268</v>
      </c>
      <c r="F17" s="945">
        <v>40040</v>
      </c>
      <c r="G17" s="945"/>
      <c r="H17" s="945"/>
      <c r="I17" s="838"/>
      <c r="J17" s="950">
        <v>0</v>
      </c>
      <c r="K17" s="839">
        <f t="shared" ref="K17:K41" si="0">(+F17+G17+H17+J17)</f>
        <v>40040</v>
      </c>
      <c r="L17" s="946">
        <f t="shared" ref="L17:L41" si="1">+ROUND((K17*0.3077),0)</f>
        <v>12320</v>
      </c>
      <c r="M17" s="947">
        <v>495</v>
      </c>
      <c r="N17" s="839">
        <v>0</v>
      </c>
      <c r="O17" s="948">
        <f>ROUND((K17*0.0145),0)</f>
        <v>581</v>
      </c>
      <c r="P17" s="947">
        <v>187</v>
      </c>
      <c r="Q17" s="949">
        <v>8310</v>
      </c>
      <c r="R17" s="949">
        <v>486</v>
      </c>
      <c r="S17" s="946">
        <f t="shared" ref="S17:S41" si="2">+L17+M17+N17+O17+P17+Q17+R17</f>
        <v>22379</v>
      </c>
      <c r="T17" s="946">
        <f t="shared" ref="T17:T26" si="3">SUM(K17+S17)</f>
        <v>62419</v>
      </c>
    </row>
    <row r="18" spans="1:73" ht="12.75">
      <c r="A18" s="370">
        <f>A17+1</f>
        <v>2</v>
      </c>
      <c r="B18" s="840">
        <v>6560</v>
      </c>
      <c r="C18" s="400" t="s">
        <v>269</v>
      </c>
      <c r="D18" s="400" t="s">
        <v>270</v>
      </c>
      <c r="E18" s="841" t="s">
        <v>271</v>
      </c>
      <c r="F18" s="842">
        <v>26955</v>
      </c>
      <c r="G18" s="842"/>
      <c r="H18" s="842"/>
      <c r="I18" s="843">
        <v>45962</v>
      </c>
      <c r="J18" s="952">
        <v>903</v>
      </c>
      <c r="K18" s="403">
        <f t="shared" si="0"/>
        <v>27858</v>
      </c>
      <c r="L18" s="404">
        <f t="shared" si="1"/>
        <v>8572</v>
      </c>
      <c r="M18" s="844">
        <v>495</v>
      </c>
      <c r="N18" s="403">
        <v>0</v>
      </c>
      <c r="O18" s="405">
        <f t="shared" ref="O18:O41" si="4">+ROUND((K18*0.0145),0)</f>
        <v>404</v>
      </c>
      <c r="P18" s="845">
        <v>187</v>
      </c>
      <c r="Q18" s="846">
        <v>4801</v>
      </c>
      <c r="R18" s="847">
        <v>342</v>
      </c>
      <c r="S18" s="403">
        <f t="shared" si="2"/>
        <v>14801</v>
      </c>
      <c r="T18" s="407">
        <f t="shared" si="3"/>
        <v>42659</v>
      </c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3"/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4"/>
      <c r="BE18" s="214"/>
      <c r="BF18" s="214"/>
      <c r="BG18" s="214"/>
      <c r="BH18" s="214"/>
      <c r="BI18" s="214"/>
      <c r="BJ18" s="214"/>
      <c r="BK18" s="214"/>
      <c r="BL18" s="214"/>
      <c r="BM18" s="214"/>
      <c r="BN18" s="214"/>
      <c r="BO18" s="214"/>
      <c r="BP18" s="214"/>
      <c r="BQ18" s="214"/>
      <c r="BR18" s="214"/>
      <c r="BS18" s="214"/>
      <c r="BT18" s="214"/>
      <c r="BU18" s="214"/>
    </row>
    <row r="19" spans="1:73" ht="12.75">
      <c r="A19" s="370">
        <f t="shared" ref="A19:A41" si="5">A18+1</f>
        <v>3</v>
      </c>
      <c r="B19" s="848">
        <v>6929</v>
      </c>
      <c r="C19" s="849" t="s">
        <v>269</v>
      </c>
      <c r="D19" s="849" t="s">
        <v>272</v>
      </c>
      <c r="E19" s="850" t="s">
        <v>271</v>
      </c>
      <c r="F19" s="851">
        <v>26955</v>
      </c>
      <c r="G19" s="851"/>
      <c r="H19" s="851"/>
      <c r="I19" s="852">
        <v>45795</v>
      </c>
      <c r="J19" s="953">
        <v>425</v>
      </c>
      <c r="K19" s="508">
        <f t="shared" si="0"/>
        <v>27380</v>
      </c>
      <c r="L19" s="853">
        <f t="shared" si="1"/>
        <v>8425</v>
      </c>
      <c r="M19" s="854">
        <v>495</v>
      </c>
      <c r="N19" s="508">
        <v>0</v>
      </c>
      <c r="O19" s="509">
        <f t="shared" si="4"/>
        <v>397</v>
      </c>
      <c r="P19" s="854">
        <v>187</v>
      </c>
      <c r="Q19" s="855">
        <v>8551</v>
      </c>
      <c r="R19" s="855">
        <v>342</v>
      </c>
      <c r="S19" s="508">
        <f t="shared" si="2"/>
        <v>18397</v>
      </c>
      <c r="T19" s="856">
        <f t="shared" si="3"/>
        <v>45777</v>
      </c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4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</row>
    <row r="20" spans="1:73" s="501" customFormat="1" ht="12.75">
      <c r="A20" s="468">
        <f t="shared" si="5"/>
        <v>4</v>
      </c>
      <c r="B20" s="848">
        <v>6997</v>
      </c>
      <c r="C20" s="849" t="s">
        <v>269</v>
      </c>
      <c r="D20" s="849" t="s">
        <v>273</v>
      </c>
      <c r="E20" s="850" t="s">
        <v>274</v>
      </c>
      <c r="F20" s="851">
        <v>35022</v>
      </c>
      <c r="G20" s="851"/>
      <c r="H20" s="851"/>
      <c r="I20" s="852">
        <v>45890</v>
      </c>
      <c r="J20" s="954">
        <v>191</v>
      </c>
      <c r="K20" s="508">
        <f t="shared" si="0"/>
        <v>35213</v>
      </c>
      <c r="L20" s="853">
        <f t="shared" si="1"/>
        <v>10835</v>
      </c>
      <c r="M20" s="854">
        <v>495</v>
      </c>
      <c r="N20" s="508">
        <v>0</v>
      </c>
      <c r="O20" s="509">
        <f t="shared" si="4"/>
        <v>511</v>
      </c>
      <c r="P20" s="854">
        <v>187</v>
      </c>
      <c r="Q20" s="855">
        <v>8551</v>
      </c>
      <c r="R20" s="855">
        <v>342</v>
      </c>
      <c r="S20" s="508">
        <f t="shared" si="2"/>
        <v>20921</v>
      </c>
      <c r="T20" s="856">
        <f t="shared" si="3"/>
        <v>56134</v>
      </c>
      <c r="U20" s="502"/>
      <c r="V20" s="502"/>
      <c r="W20" s="502"/>
      <c r="X20" s="502"/>
      <c r="Y20" s="502"/>
      <c r="Z20" s="502"/>
      <c r="AA20" s="502"/>
      <c r="AB20" s="502"/>
      <c r="AC20" s="502"/>
      <c r="AD20" s="502"/>
      <c r="AE20" s="502"/>
      <c r="AF20" s="502"/>
      <c r="AG20" s="502"/>
      <c r="AH20" s="502"/>
      <c r="AI20" s="502"/>
      <c r="AJ20" s="502"/>
      <c r="AK20" s="502"/>
      <c r="AL20" s="502"/>
      <c r="AM20" s="502"/>
      <c r="AN20" s="502"/>
      <c r="AO20" s="502"/>
      <c r="AP20" s="502"/>
      <c r="AQ20" s="502"/>
      <c r="AR20" s="502"/>
      <c r="AS20" s="502"/>
      <c r="AT20" s="502"/>
      <c r="AU20" s="502"/>
      <c r="AV20" s="502"/>
      <c r="AW20" s="502"/>
      <c r="AX20" s="502"/>
      <c r="AY20" s="502"/>
      <c r="AZ20" s="502"/>
      <c r="BA20" s="502"/>
      <c r="BB20" s="502"/>
      <c r="BC20" s="502"/>
      <c r="BD20" s="503"/>
      <c r="BE20" s="503"/>
      <c r="BF20" s="503"/>
      <c r="BG20" s="503"/>
      <c r="BH20" s="503"/>
      <c r="BI20" s="503"/>
      <c r="BJ20" s="503"/>
      <c r="BK20" s="503"/>
      <c r="BL20" s="503"/>
      <c r="BM20" s="503"/>
      <c r="BN20" s="503"/>
      <c r="BO20" s="503"/>
      <c r="BP20" s="503"/>
      <c r="BQ20" s="503"/>
      <c r="BR20" s="503"/>
      <c r="BS20" s="503"/>
      <c r="BT20" s="503"/>
      <c r="BU20" s="503"/>
    </row>
    <row r="21" spans="1:73" ht="12.75">
      <c r="A21" s="370">
        <f>A20+1</f>
        <v>5</v>
      </c>
      <c r="B21" s="857">
        <v>6566</v>
      </c>
      <c r="C21" s="849" t="s">
        <v>275</v>
      </c>
      <c r="D21" s="858" t="s">
        <v>276</v>
      </c>
      <c r="E21" s="850" t="s">
        <v>277</v>
      </c>
      <c r="F21" s="851">
        <v>25970</v>
      </c>
      <c r="G21" s="859"/>
      <c r="H21" s="851"/>
      <c r="I21" s="860">
        <v>45947</v>
      </c>
      <c r="J21" s="955">
        <v>0</v>
      </c>
      <c r="K21" s="508">
        <f t="shared" si="0"/>
        <v>25970</v>
      </c>
      <c r="L21" s="853">
        <f t="shared" si="1"/>
        <v>7991</v>
      </c>
      <c r="M21" s="854">
        <v>495</v>
      </c>
      <c r="N21" s="508">
        <v>0</v>
      </c>
      <c r="O21" s="509">
        <f t="shared" si="4"/>
        <v>377</v>
      </c>
      <c r="P21" s="854">
        <v>187</v>
      </c>
      <c r="Q21" s="861">
        <v>0</v>
      </c>
      <c r="R21" s="861">
        <v>0</v>
      </c>
      <c r="S21" s="508">
        <f t="shared" si="2"/>
        <v>9050</v>
      </c>
      <c r="T21" s="856">
        <f t="shared" si="3"/>
        <v>35020</v>
      </c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4"/>
      <c r="BE21" s="214"/>
      <c r="BF21" s="214"/>
      <c r="BG21" s="214"/>
      <c r="BH21" s="214"/>
      <c r="BI21" s="214"/>
      <c r="BJ21" s="214"/>
      <c r="BK21" s="214"/>
      <c r="BL21" s="214"/>
      <c r="BM21" s="214"/>
      <c r="BN21" s="214"/>
      <c r="BO21" s="214"/>
      <c r="BP21" s="214"/>
      <c r="BQ21" s="214"/>
      <c r="BR21" s="214"/>
      <c r="BS21" s="214"/>
      <c r="BT21" s="214"/>
      <c r="BU21" s="214"/>
    </row>
    <row r="22" spans="1:73" ht="12.75">
      <c r="A22" s="370">
        <f t="shared" si="5"/>
        <v>6</v>
      </c>
      <c r="B22" s="848">
        <v>6830</v>
      </c>
      <c r="C22" s="850" t="s">
        <v>275</v>
      </c>
      <c r="D22" s="849" t="s">
        <v>278</v>
      </c>
      <c r="E22" s="850" t="s">
        <v>271</v>
      </c>
      <c r="F22" s="851">
        <v>26955</v>
      </c>
      <c r="G22" s="851"/>
      <c r="H22" s="851"/>
      <c r="I22" s="852">
        <v>46095</v>
      </c>
      <c r="J22" s="955">
        <v>0</v>
      </c>
      <c r="K22" s="508">
        <f t="shared" si="0"/>
        <v>26955</v>
      </c>
      <c r="L22" s="853">
        <f t="shared" si="1"/>
        <v>8294</v>
      </c>
      <c r="M22" s="862">
        <v>495</v>
      </c>
      <c r="N22" s="508">
        <v>0</v>
      </c>
      <c r="O22" s="509">
        <f t="shared" si="4"/>
        <v>391</v>
      </c>
      <c r="P22" s="862">
        <v>187</v>
      </c>
      <c r="Q22" s="855">
        <v>8551</v>
      </c>
      <c r="R22" s="855">
        <v>342</v>
      </c>
      <c r="S22" s="508">
        <f t="shared" si="2"/>
        <v>18260</v>
      </c>
      <c r="T22" s="856">
        <f t="shared" si="3"/>
        <v>45215</v>
      </c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</row>
    <row r="23" spans="1:73" ht="12.75">
      <c r="A23" s="370">
        <f t="shared" si="5"/>
        <v>7</v>
      </c>
      <c r="B23" s="834">
        <v>6653</v>
      </c>
      <c r="C23" s="836" t="s">
        <v>275</v>
      </c>
      <c r="D23" s="835" t="s">
        <v>279</v>
      </c>
      <c r="E23" s="836" t="s">
        <v>280</v>
      </c>
      <c r="F23" s="837">
        <v>23229</v>
      </c>
      <c r="G23" s="837"/>
      <c r="H23" s="837"/>
      <c r="I23" s="863"/>
      <c r="J23" s="956">
        <v>0</v>
      </c>
      <c r="K23" s="864">
        <f t="shared" si="0"/>
        <v>23229</v>
      </c>
      <c r="L23" s="865">
        <f t="shared" si="1"/>
        <v>7148</v>
      </c>
      <c r="M23" s="866">
        <v>495</v>
      </c>
      <c r="N23" s="864">
        <v>0</v>
      </c>
      <c r="O23" s="867">
        <f t="shared" si="4"/>
        <v>337</v>
      </c>
      <c r="P23" s="866">
        <v>187</v>
      </c>
      <c r="Q23" s="868">
        <v>8310</v>
      </c>
      <c r="R23" s="868">
        <v>486</v>
      </c>
      <c r="S23" s="864">
        <f t="shared" si="2"/>
        <v>16963</v>
      </c>
      <c r="T23" s="869">
        <f t="shared" si="3"/>
        <v>40192</v>
      </c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4"/>
      <c r="BE23" s="214"/>
      <c r="BF23" s="214"/>
      <c r="BG23" s="214"/>
      <c r="BH23" s="214"/>
      <c r="BI23" s="214"/>
      <c r="BJ23" s="214"/>
      <c r="BK23" s="214"/>
      <c r="BL23" s="214"/>
      <c r="BM23" s="214"/>
      <c r="BN23" s="214"/>
      <c r="BO23" s="214"/>
      <c r="BP23" s="214"/>
      <c r="BQ23" s="214"/>
      <c r="BR23" s="214"/>
      <c r="BS23" s="214"/>
      <c r="BT23" s="214"/>
      <c r="BU23" s="214"/>
    </row>
    <row r="24" spans="1:73" ht="12.75">
      <c r="A24" s="370">
        <f t="shared" si="5"/>
        <v>8</v>
      </c>
      <c r="B24" s="870">
        <v>7028</v>
      </c>
      <c r="C24" s="830" t="s">
        <v>281</v>
      </c>
      <c r="D24" s="830" t="s">
        <v>282</v>
      </c>
      <c r="E24" s="871" t="s">
        <v>280</v>
      </c>
      <c r="F24" s="511">
        <v>23229</v>
      </c>
      <c r="G24" s="872"/>
      <c r="H24" s="872"/>
      <c r="I24" s="873"/>
      <c r="J24" s="955">
        <v>0</v>
      </c>
      <c r="K24" s="508">
        <f t="shared" si="0"/>
        <v>23229</v>
      </c>
      <c r="L24" s="853">
        <f t="shared" si="1"/>
        <v>7148</v>
      </c>
      <c r="M24" s="854">
        <v>495</v>
      </c>
      <c r="N24" s="508">
        <v>0</v>
      </c>
      <c r="O24" s="509">
        <f t="shared" si="4"/>
        <v>337</v>
      </c>
      <c r="P24" s="854">
        <v>187</v>
      </c>
      <c r="Q24" s="874">
        <v>6921</v>
      </c>
      <c r="R24" s="874">
        <v>404</v>
      </c>
      <c r="S24" s="508">
        <f t="shared" si="2"/>
        <v>15492</v>
      </c>
      <c r="T24" s="856">
        <f t="shared" si="3"/>
        <v>38721</v>
      </c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4"/>
      <c r="BE24" s="214"/>
      <c r="BF24" s="214"/>
      <c r="BG24" s="214"/>
      <c r="BH24" s="214"/>
      <c r="BI24" s="214"/>
      <c r="BJ24" s="214"/>
      <c r="BK24" s="214"/>
      <c r="BL24" s="214"/>
      <c r="BM24" s="214"/>
      <c r="BN24" s="214"/>
      <c r="BO24" s="214"/>
      <c r="BP24" s="214"/>
      <c r="BQ24" s="214"/>
      <c r="BR24" s="214"/>
      <c r="BS24" s="214"/>
      <c r="BT24" s="214"/>
      <c r="BU24" s="214"/>
    </row>
    <row r="25" spans="1:73" ht="12.75">
      <c r="A25" s="370">
        <f t="shared" si="5"/>
        <v>9</v>
      </c>
      <c r="B25" s="857">
        <v>6756</v>
      </c>
      <c r="C25" s="849" t="s">
        <v>283</v>
      </c>
      <c r="D25" s="875" t="s">
        <v>284</v>
      </c>
      <c r="E25" s="876" t="s">
        <v>285</v>
      </c>
      <c r="F25" s="859">
        <v>35330</v>
      </c>
      <c r="G25" s="859"/>
      <c r="H25" s="851"/>
      <c r="I25" s="860">
        <v>46012</v>
      </c>
      <c r="J25" s="957">
        <v>0</v>
      </c>
      <c r="K25" s="508">
        <f t="shared" si="0"/>
        <v>35330</v>
      </c>
      <c r="L25" s="853">
        <f t="shared" si="1"/>
        <v>10871</v>
      </c>
      <c r="M25" s="854">
        <v>495</v>
      </c>
      <c r="N25" s="508">
        <v>0</v>
      </c>
      <c r="O25" s="509">
        <f t="shared" si="4"/>
        <v>512</v>
      </c>
      <c r="P25" s="854">
        <v>187</v>
      </c>
      <c r="Q25" s="859">
        <v>21918</v>
      </c>
      <c r="R25" s="859">
        <v>653</v>
      </c>
      <c r="S25" s="508">
        <f t="shared" si="2"/>
        <v>34636</v>
      </c>
      <c r="T25" s="856">
        <f t="shared" si="3"/>
        <v>69966</v>
      </c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4"/>
      <c r="BE25" s="214"/>
      <c r="BF25" s="214"/>
      <c r="BG25" s="214"/>
      <c r="BH25" s="214"/>
      <c r="BI25" s="214"/>
      <c r="BJ25" s="214"/>
      <c r="BK25" s="214"/>
      <c r="BL25" s="214"/>
      <c r="BM25" s="214"/>
      <c r="BN25" s="214"/>
      <c r="BO25" s="214"/>
      <c r="BP25" s="214"/>
      <c r="BQ25" s="214"/>
      <c r="BR25" s="214"/>
      <c r="BS25" s="214"/>
      <c r="BT25" s="214"/>
      <c r="BU25" s="214"/>
    </row>
    <row r="26" spans="1:73" ht="12.75">
      <c r="A26" s="370">
        <f t="shared" si="5"/>
        <v>10</v>
      </c>
      <c r="B26" s="877">
        <v>6964</v>
      </c>
      <c r="C26" s="849" t="s">
        <v>283</v>
      </c>
      <c r="D26" s="849" t="s">
        <v>286</v>
      </c>
      <c r="E26" s="850" t="s">
        <v>287</v>
      </c>
      <c r="F26" s="851">
        <v>38801</v>
      </c>
      <c r="G26" s="851"/>
      <c r="H26" s="851"/>
      <c r="I26" s="852">
        <v>45890</v>
      </c>
      <c r="J26" s="954">
        <v>205</v>
      </c>
      <c r="K26" s="508">
        <f t="shared" si="0"/>
        <v>39006</v>
      </c>
      <c r="L26" s="510">
        <f t="shared" si="1"/>
        <v>12002</v>
      </c>
      <c r="M26" s="854">
        <v>495</v>
      </c>
      <c r="N26" s="508">
        <v>0</v>
      </c>
      <c r="O26" s="509">
        <f t="shared" si="4"/>
        <v>566</v>
      </c>
      <c r="P26" s="854">
        <v>187</v>
      </c>
      <c r="Q26" s="855">
        <v>8551</v>
      </c>
      <c r="R26" s="855">
        <v>342</v>
      </c>
      <c r="S26" s="508">
        <f t="shared" si="2"/>
        <v>22143</v>
      </c>
      <c r="T26" s="856">
        <f t="shared" si="3"/>
        <v>61149</v>
      </c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4"/>
      <c r="BE26" s="214"/>
      <c r="BF26" s="214"/>
      <c r="BG26" s="214"/>
      <c r="BH26" s="214"/>
      <c r="BI26" s="214"/>
      <c r="BJ26" s="214"/>
      <c r="BK26" s="214"/>
      <c r="BL26" s="214"/>
      <c r="BM26" s="214"/>
      <c r="BN26" s="214"/>
      <c r="BO26" s="214"/>
      <c r="BP26" s="214"/>
      <c r="BQ26" s="214"/>
      <c r="BR26" s="214"/>
      <c r="BS26" s="214"/>
      <c r="BT26" s="214"/>
      <c r="BU26" s="214"/>
    </row>
    <row r="27" spans="1:73" ht="12.75">
      <c r="A27" s="370">
        <f t="shared" si="5"/>
        <v>11</v>
      </c>
      <c r="B27" s="513">
        <v>7018</v>
      </c>
      <c r="C27" s="830" t="s">
        <v>288</v>
      </c>
      <c r="D27" s="830" t="s">
        <v>289</v>
      </c>
      <c r="E27" s="512" t="s">
        <v>218</v>
      </c>
      <c r="F27" s="511">
        <v>25736</v>
      </c>
      <c r="G27" s="878"/>
      <c r="H27" s="879"/>
      <c r="I27" s="880"/>
      <c r="J27" s="955">
        <v>0</v>
      </c>
      <c r="K27" s="508">
        <f t="shared" si="0"/>
        <v>25736</v>
      </c>
      <c r="L27" s="510">
        <f t="shared" si="1"/>
        <v>7919</v>
      </c>
      <c r="M27" s="507">
        <v>495</v>
      </c>
      <c r="N27" s="508">
        <v>0</v>
      </c>
      <c r="O27" s="509">
        <f t="shared" si="4"/>
        <v>373</v>
      </c>
      <c r="P27" s="507">
        <v>187</v>
      </c>
      <c r="Q27" s="507">
        <v>8551</v>
      </c>
      <c r="R27" s="507">
        <v>342</v>
      </c>
      <c r="S27" s="508">
        <f t="shared" si="2"/>
        <v>17867</v>
      </c>
      <c r="T27" s="507">
        <f>K27+S27</f>
        <v>43603</v>
      </c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4"/>
      <c r="BU27" s="214"/>
    </row>
    <row r="28" spans="1:73" ht="12.75">
      <c r="A28" s="370">
        <f t="shared" si="5"/>
        <v>12</v>
      </c>
      <c r="B28" s="857">
        <v>6708</v>
      </c>
      <c r="C28" s="850" t="s">
        <v>290</v>
      </c>
      <c r="D28" s="881" t="s">
        <v>291</v>
      </c>
      <c r="E28" s="882" t="s">
        <v>292</v>
      </c>
      <c r="F28" s="851">
        <v>34244</v>
      </c>
      <c r="G28" s="859"/>
      <c r="H28" s="851"/>
      <c r="I28" s="860">
        <v>46100</v>
      </c>
      <c r="J28" s="957">
        <v>0</v>
      </c>
      <c r="K28" s="508">
        <f t="shared" si="0"/>
        <v>34244</v>
      </c>
      <c r="L28" s="853">
        <f t="shared" si="1"/>
        <v>10537</v>
      </c>
      <c r="M28" s="507">
        <v>495</v>
      </c>
      <c r="N28" s="508">
        <v>0</v>
      </c>
      <c r="O28" s="509">
        <f t="shared" si="4"/>
        <v>497</v>
      </c>
      <c r="P28" s="507">
        <v>187</v>
      </c>
      <c r="Q28" s="883">
        <v>13493</v>
      </c>
      <c r="R28" s="883">
        <v>404</v>
      </c>
      <c r="S28" s="508">
        <f t="shared" si="2"/>
        <v>25613</v>
      </c>
      <c r="T28" s="856">
        <f t="shared" ref="T28:T35" si="6">SUM(K28+S28)</f>
        <v>59857</v>
      </c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</row>
    <row r="29" spans="1:73" ht="12.75">
      <c r="A29" s="370">
        <f t="shared" si="5"/>
        <v>13</v>
      </c>
      <c r="B29" s="877">
        <v>6554</v>
      </c>
      <c r="C29" s="849" t="s">
        <v>293</v>
      </c>
      <c r="D29" s="858" t="s">
        <v>294</v>
      </c>
      <c r="E29" s="882" t="s">
        <v>85</v>
      </c>
      <c r="F29" s="851">
        <v>40443</v>
      </c>
      <c r="G29" s="859"/>
      <c r="H29" s="851"/>
      <c r="I29" s="860">
        <v>45764</v>
      </c>
      <c r="J29" s="958">
        <v>642</v>
      </c>
      <c r="K29" s="508">
        <f t="shared" si="0"/>
        <v>41085</v>
      </c>
      <c r="L29" s="853">
        <f t="shared" si="1"/>
        <v>12642</v>
      </c>
      <c r="M29" s="854">
        <v>495</v>
      </c>
      <c r="N29" s="508">
        <v>0</v>
      </c>
      <c r="O29" s="509">
        <f t="shared" si="4"/>
        <v>596</v>
      </c>
      <c r="P29" s="854">
        <v>187</v>
      </c>
      <c r="Q29" s="884">
        <v>8551</v>
      </c>
      <c r="R29" s="884">
        <v>342</v>
      </c>
      <c r="S29" s="508">
        <f t="shared" si="2"/>
        <v>22813</v>
      </c>
      <c r="T29" s="856">
        <f t="shared" si="6"/>
        <v>63898</v>
      </c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4"/>
      <c r="BE29" s="214"/>
      <c r="BF29" s="214"/>
      <c r="BG29" s="214"/>
      <c r="BH29" s="214"/>
      <c r="BI29" s="214"/>
      <c r="BJ29" s="214"/>
      <c r="BK29" s="214"/>
      <c r="BL29" s="214"/>
      <c r="BM29" s="214"/>
      <c r="BN29" s="214"/>
      <c r="BO29" s="214"/>
      <c r="BP29" s="214"/>
      <c r="BQ29" s="214"/>
      <c r="BR29" s="214"/>
      <c r="BS29" s="214"/>
      <c r="BT29" s="214"/>
      <c r="BU29" s="214"/>
    </row>
    <row r="30" spans="1:73" ht="12.75">
      <c r="A30" s="370">
        <f t="shared" si="5"/>
        <v>14</v>
      </c>
      <c r="B30" s="885">
        <v>6080</v>
      </c>
      <c r="C30" s="835" t="s">
        <v>293</v>
      </c>
      <c r="D30" s="886" t="s">
        <v>295</v>
      </c>
      <c r="E30" s="887" t="s">
        <v>81</v>
      </c>
      <c r="F30" s="837">
        <v>32355</v>
      </c>
      <c r="G30" s="888"/>
      <c r="H30" s="837"/>
      <c r="I30" s="889"/>
      <c r="J30" s="956">
        <v>0</v>
      </c>
      <c r="K30" s="864">
        <f t="shared" si="0"/>
        <v>32355</v>
      </c>
      <c r="L30" s="865">
        <f t="shared" si="1"/>
        <v>9956</v>
      </c>
      <c r="M30" s="888">
        <v>495</v>
      </c>
      <c r="N30" s="864">
        <v>0</v>
      </c>
      <c r="O30" s="867">
        <f t="shared" si="4"/>
        <v>469</v>
      </c>
      <c r="P30" s="888">
        <v>187</v>
      </c>
      <c r="Q30" s="866">
        <v>8310</v>
      </c>
      <c r="R30" s="866">
        <v>486</v>
      </c>
      <c r="S30" s="864">
        <f t="shared" si="2"/>
        <v>19903</v>
      </c>
      <c r="T30" s="869">
        <f t="shared" si="6"/>
        <v>52258</v>
      </c>
      <c r="U30" s="213"/>
      <c r="V30" s="213"/>
      <c r="W30" s="213"/>
      <c r="X30" s="213"/>
      <c r="Y30" s="213"/>
      <c r="Z30" s="213"/>
      <c r="AA30" s="213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4"/>
      <c r="BE30" s="214"/>
      <c r="BF30" s="214"/>
      <c r="BG30" s="214"/>
      <c r="BH30" s="214"/>
      <c r="BI30" s="214"/>
      <c r="BJ30" s="214"/>
      <c r="BK30" s="214"/>
      <c r="BL30" s="214"/>
      <c r="BM30" s="214"/>
      <c r="BN30" s="214"/>
      <c r="BO30" s="214"/>
      <c r="BP30" s="214"/>
      <c r="BQ30" s="214"/>
      <c r="BR30" s="214"/>
      <c r="BS30" s="214"/>
      <c r="BT30" s="214"/>
      <c r="BU30" s="214"/>
    </row>
    <row r="31" spans="1:73" ht="12.75">
      <c r="A31" s="370">
        <f t="shared" si="5"/>
        <v>15</v>
      </c>
      <c r="B31" s="890">
        <v>6555</v>
      </c>
      <c r="C31" s="400" t="s">
        <v>293</v>
      </c>
      <c r="D31" s="891" t="s">
        <v>296</v>
      </c>
      <c r="E31" s="892" t="s">
        <v>81</v>
      </c>
      <c r="F31" s="842">
        <v>32355</v>
      </c>
      <c r="G31" s="844"/>
      <c r="H31" s="842"/>
      <c r="I31" s="893"/>
      <c r="J31" s="959">
        <v>0</v>
      </c>
      <c r="K31" s="403">
        <f t="shared" si="0"/>
        <v>32355</v>
      </c>
      <c r="L31" s="404">
        <f t="shared" si="1"/>
        <v>9956</v>
      </c>
      <c r="M31" s="844">
        <v>495</v>
      </c>
      <c r="N31" s="403">
        <v>0</v>
      </c>
      <c r="O31" s="405">
        <f t="shared" si="4"/>
        <v>469</v>
      </c>
      <c r="P31" s="844">
        <v>187</v>
      </c>
      <c r="Q31" s="406">
        <v>8310</v>
      </c>
      <c r="R31" s="406">
        <v>486</v>
      </c>
      <c r="S31" s="403">
        <f t="shared" si="2"/>
        <v>19903</v>
      </c>
      <c r="T31" s="407">
        <f t="shared" si="6"/>
        <v>52258</v>
      </c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4"/>
      <c r="BE31" s="214"/>
      <c r="BF31" s="214"/>
      <c r="BG31" s="214"/>
      <c r="BH31" s="214"/>
      <c r="BI31" s="214"/>
      <c r="BJ31" s="214"/>
      <c r="BK31" s="214"/>
      <c r="BL31" s="214"/>
      <c r="BM31" s="214"/>
      <c r="BN31" s="214"/>
      <c r="BO31" s="214"/>
      <c r="BP31" s="214"/>
      <c r="BQ31" s="214"/>
      <c r="BR31" s="214"/>
      <c r="BS31" s="214"/>
      <c r="BT31" s="214"/>
      <c r="BU31" s="214"/>
    </row>
    <row r="32" spans="1:73" ht="12.75">
      <c r="A32" s="370">
        <f t="shared" si="5"/>
        <v>16</v>
      </c>
      <c r="B32" s="890">
        <v>7026</v>
      </c>
      <c r="C32" s="400" t="s">
        <v>297</v>
      </c>
      <c r="D32" s="891" t="s">
        <v>298</v>
      </c>
      <c r="E32" s="841" t="s">
        <v>81</v>
      </c>
      <c r="F32" s="842">
        <v>32355</v>
      </c>
      <c r="G32" s="894"/>
      <c r="H32" s="894"/>
      <c r="I32" s="895"/>
      <c r="J32" s="955">
        <v>0</v>
      </c>
      <c r="K32" s="403">
        <f t="shared" si="0"/>
        <v>32355</v>
      </c>
      <c r="L32" s="853">
        <f t="shared" si="1"/>
        <v>9956</v>
      </c>
      <c r="M32" s="844">
        <v>495</v>
      </c>
      <c r="N32" s="403">
        <v>0</v>
      </c>
      <c r="O32" s="405">
        <f t="shared" si="4"/>
        <v>469</v>
      </c>
      <c r="P32" s="844">
        <v>187</v>
      </c>
      <c r="Q32" s="401">
        <v>0</v>
      </c>
      <c r="R32" s="896">
        <v>0</v>
      </c>
      <c r="S32" s="403">
        <f t="shared" si="2"/>
        <v>11107</v>
      </c>
      <c r="T32" s="407">
        <f t="shared" si="6"/>
        <v>43462</v>
      </c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4"/>
      <c r="BE32" s="214"/>
      <c r="BF32" s="214"/>
      <c r="BG32" s="214"/>
      <c r="BH32" s="214"/>
      <c r="BI32" s="214"/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</row>
    <row r="33" spans="1:73" s="470" customFormat="1" ht="12.75">
      <c r="A33" s="468">
        <f>A32+1</f>
        <v>17</v>
      </c>
      <c r="B33" s="897">
        <v>7027</v>
      </c>
      <c r="C33" s="400" t="s">
        <v>299</v>
      </c>
      <c r="D33" s="891" t="s">
        <v>300</v>
      </c>
      <c r="E33" s="841" t="s">
        <v>66</v>
      </c>
      <c r="F33" s="842">
        <v>28269</v>
      </c>
      <c r="G33" s="898"/>
      <c r="H33" s="894"/>
      <c r="I33" s="899"/>
      <c r="J33" s="957">
        <v>0</v>
      </c>
      <c r="K33" s="403">
        <f t="shared" si="0"/>
        <v>28269</v>
      </c>
      <c r="L33" s="853">
        <f t="shared" si="1"/>
        <v>8698</v>
      </c>
      <c r="M33" s="844">
        <v>495</v>
      </c>
      <c r="N33" s="403">
        <v>0</v>
      </c>
      <c r="O33" s="405">
        <f t="shared" si="4"/>
        <v>410</v>
      </c>
      <c r="P33" s="844">
        <v>187</v>
      </c>
      <c r="Q33" s="896">
        <v>21918</v>
      </c>
      <c r="R33" s="900">
        <v>653</v>
      </c>
      <c r="S33" s="403">
        <f t="shared" si="2"/>
        <v>32361</v>
      </c>
      <c r="T33" s="407">
        <f t="shared" si="6"/>
        <v>60630</v>
      </c>
      <c r="U33" s="469"/>
      <c r="V33" s="469"/>
      <c r="W33" s="469"/>
      <c r="X33" s="469"/>
      <c r="Y33" s="469"/>
      <c r="Z33" s="469"/>
      <c r="AA33" s="469"/>
      <c r="AB33" s="469"/>
      <c r="AC33" s="469"/>
      <c r="AD33" s="469"/>
      <c r="AE33" s="469"/>
      <c r="AF33" s="469"/>
      <c r="AG33" s="469"/>
      <c r="AH33" s="469"/>
      <c r="AI33" s="469"/>
      <c r="AJ33" s="469"/>
      <c r="AK33" s="469"/>
      <c r="AL33" s="469"/>
      <c r="AM33" s="469"/>
      <c r="AN33" s="469"/>
      <c r="AO33" s="469"/>
      <c r="AP33" s="469"/>
      <c r="AQ33" s="469"/>
      <c r="AR33" s="469"/>
      <c r="AS33" s="469"/>
      <c r="AT33" s="469"/>
      <c r="AU33" s="469"/>
      <c r="AV33" s="469"/>
      <c r="AW33" s="469"/>
      <c r="AX33" s="469"/>
      <c r="AY33" s="469"/>
      <c r="AZ33" s="469"/>
      <c r="BA33" s="469"/>
      <c r="BB33" s="469"/>
      <c r="BC33" s="469"/>
    </row>
    <row r="34" spans="1:73" ht="12.75">
      <c r="A34" s="486">
        <f t="shared" si="5"/>
        <v>18</v>
      </c>
      <c r="B34" s="901">
        <v>6402</v>
      </c>
      <c r="C34" s="902" t="s">
        <v>301</v>
      </c>
      <c r="D34" s="902" t="s">
        <v>302</v>
      </c>
      <c r="E34" s="902" t="s">
        <v>81</v>
      </c>
      <c r="F34" s="903">
        <v>32355</v>
      </c>
      <c r="G34" s="904"/>
      <c r="H34" s="904"/>
      <c r="I34" s="905">
        <v>45721</v>
      </c>
      <c r="J34" s="960">
        <v>715</v>
      </c>
      <c r="K34" s="403">
        <f t="shared" si="0"/>
        <v>33070</v>
      </c>
      <c r="L34" s="853">
        <f t="shared" si="1"/>
        <v>10176</v>
      </c>
      <c r="M34" s="844">
        <v>495</v>
      </c>
      <c r="N34" s="403">
        <v>0</v>
      </c>
      <c r="O34" s="405">
        <f t="shared" si="4"/>
        <v>480</v>
      </c>
      <c r="P34" s="844">
        <v>187</v>
      </c>
      <c r="Q34" s="900">
        <v>21918</v>
      </c>
      <c r="R34" s="900">
        <v>653</v>
      </c>
      <c r="S34" s="403">
        <f t="shared" si="2"/>
        <v>33909</v>
      </c>
      <c r="T34" s="906">
        <f t="shared" si="6"/>
        <v>66979</v>
      </c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4"/>
      <c r="BE34" s="214"/>
      <c r="BF34" s="214"/>
      <c r="BG34" s="214"/>
      <c r="BH34" s="214"/>
      <c r="BI34" s="214"/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</row>
    <row r="35" spans="1:73" ht="12.75">
      <c r="A35" s="486">
        <f t="shared" si="5"/>
        <v>19</v>
      </c>
      <c r="B35" s="907">
        <v>6844</v>
      </c>
      <c r="C35" s="849" t="s">
        <v>301</v>
      </c>
      <c r="D35" s="849" t="s">
        <v>303</v>
      </c>
      <c r="E35" s="850" t="s">
        <v>304</v>
      </c>
      <c r="F35" s="851">
        <v>36173</v>
      </c>
      <c r="G35" s="851"/>
      <c r="H35" s="851"/>
      <c r="I35" s="852">
        <v>45801</v>
      </c>
      <c r="J35" s="961">
        <v>572</v>
      </c>
      <c r="K35" s="508">
        <f t="shared" si="0"/>
        <v>36745</v>
      </c>
      <c r="L35" s="510">
        <f t="shared" si="1"/>
        <v>11306</v>
      </c>
      <c r="M35" s="854">
        <v>495</v>
      </c>
      <c r="N35" s="508">
        <v>0</v>
      </c>
      <c r="O35" s="509">
        <f t="shared" si="4"/>
        <v>533</v>
      </c>
      <c r="P35" s="854">
        <v>187</v>
      </c>
      <c r="Q35" s="855">
        <v>8551</v>
      </c>
      <c r="R35" s="855">
        <v>342</v>
      </c>
      <c r="S35" s="508">
        <f t="shared" si="2"/>
        <v>21414</v>
      </c>
      <c r="T35" s="908">
        <f t="shared" si="6"/>
        <v>58159</v>
      </c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4"/>
      <c r="BE35" s="214"/>
      <c r="BF35" s="214"/>
      <c r="BG35" s="214"/>
      <c r="BH35" s="214"/>
      <c r="BI35" s="214"/>
      <c r="BJ35" s="214"/>
      <c r="BK35" s="214"/>
      <c r="BL35" s="214"/>
      <c r="BM35" s="214"/>
      <c r="BN35" s="214"/>
      <c r="BO35" s="214"/>
      <c r="BP35" s="214"/>
      <c r="BQ35" s="214"/>
      <c r="BR35" s="214"/>
      <c r="BS35" s="214"/>
      <c r="BT35" s="214"/>
      <c r="BU35" s="214"/>
    </row>
    <row r="36" spans="1:73" s="501" customFormat="1" ht="12.75">
      <c r="A36" s="468">
        <f t="shared" si="5"/>
        <v>20</v>
      </c>
      <c r="B36" s="909">
        <v>6845</v>
      </c>
      <c r="C36" s="910" t="s">
        <v>301</v>
      </c>
      <c r="D36" s="831" t="s">
        <v>305</v>
      </c>
      <c r="E36" s="910" t="s">
        <v>81</v>
      </c>
      <c r="F36" s="911">
        <v>32355</v>
      </c>
      <c r="G36" s="912"/>
      <c r="H36" s="912"/>
      <c r="I36" s="913">
        <v>46098</v>
      </c>
      <c r="J36" s="962">
        <v>0</v>
      </c>
      <c r="K36" s="914">
        <f t="shared" si="0"/>
        <v>32355</v>
      </c>
      <c r="L36" s="915">
        <f t="shared" si="1"/>
        <v>9956</v>
      </c>
      <c r="M36" s="914">
        <v>495</v>
      </c>
      <c r="N36" s="916">
        <v>0</v>
      </c>
      <c r="O36" s="917">
        <f t="shared" si="4"/>
        <v>469</v>
      </c>
      <c r="P36" s="914">
        <v>187</v>
      </c>
      <c r="Q36" s="918">
        <v>8310</v>
      </c>
      <c r="R36" s="918">
        <v>486</v>
      </c>
      <c r="S36" s="916">
        <f t="shared" si="2"/>
        <v>19903</v>
      </c>
      <c r="T36" s="914">
        <f>K36+S36</f>
        <v>52258</v>
      </c>
      <c r="U36" s="502"/>
      <c r="V36" s="502"/>
      <c r="W36" s="502"/>
      <c r="X36" s="502"/>
      <c r="Y36" s="502"/>
      <c r="Z36" s="502"/>
      <c r="AA36" s="502"/>
      <c r="AB36" s="502"/>
      <c r="AC36" s="502"/>
      <c r="AD36" s="502"/>
      <c r="AE36" s="502"/>
      <c r="AF36" s="502"/>
      <c r="AG36" s="502"/>
      <c r="AH36" s="502"/>
      <c r="AI36" s="502"/>
      <c r="AJ36" s="502"/>
      <c r="AK36" s="502"/>
      <c r="AL36" s="502"/>
      <c r="AM36" s="502"/>
      <c r="AN36" s="502"/>
      <c r="AO36" s="502"/>
      <c r="AP36" s="502"/>
      <c r="AQ36" s="502"/>
      <c r="AR36" s="502"/>
      <c r="AS36" s="502"/>
      <c r="AT36" s="502"/>
      <c r="AU36" s="502"/>
      <c r="AV36" s="502"/>
      <c r="AW36" s="502"/>
      <c r="AX36" s="502"/>
      <c r="AY36" s="502"/>
      <c r="AZ36" s="502"/>
      <c r="BA36" s="502"/>
      <c r="BB36" s="502"/>
      <c r="BC36" s="502"/>
      <c r="BD36" s="503"/>
      <c r="BE36" s="503"/>
      <c r="BF36" s="503"/>
      <c r="BG36" s="503"/>
      <c r="BH36" s="503"/>
      <c r="BI36" s="503"/>
      <c r="BJ36" s="503"/>
      <c r="BK36" s="503"/>
      <c r="BL36" s="503"/>
      <c r="BM36" s="503"/>
      <c r="BN36" s="503"/>
      <c r="BO36" s="503"/>
      <c r="BP36" s="503"/>
      <c r="BQ36" s="503"/>
      <c r="BR36" s="503"/>
      <c r="BS36" s="503"/>
      <c r="BT36" s="503"/>
      <c r="BU36" s="503"/>
    </row>
    <row r="37" spans="1:73" ht="12.75">
      <c r="A37" s="486">
        <f t="shared" si="5"/>
        <v>21</v>
      </c>
      <c r="B37" s="909">
        <v>6854</v>
      </c>
      <c r="C37" s="910" t="s">
        <v>301</v>
      </c>
      <c r="D37" s="831" t="s">
        <v>306</v>
      </c>
      <c r="E37" s="910" t="s">
        <v>81</v>
      </c>
      <c r="F37" s="911">
        <v>32355</v>
      </c>
      <c r="G37" s="912"/>
      <c r="H37" s="912"/>
      <c r="I37" s="913">
        <v>46098</v>
      </c>
      <c r="J37" s="962">
        <v>0</v>
      </c>
      <c r="K37" s="914">
        <f t="shared" si="0"/>
        <v>32355</v>
      </c>
      <c r="L37" s="915">
        <f t="shared" si="1"/>
        <v>9956</v>
      </c>
      <c r="M37" s="914">
        <v>495</v>
      </c>
      <c r="N37" s="916">
        <v>0</v>
      </c>
      <c r="O37" s="917">
        <f t="shared" si="4"/>
        <v>469</v>
      </c>
      <c r="P37" s="914">
        <v>187</v>
      </c>
      <c r="Q37" s="918">
        <v>8310</v>
      </c>
      <c r="R37" s="918">
        <v>486</v>
      </c>
      <c r="S37" s="916">
        <f t="shared" si="2"/>
        <v>19903</v>
      </c>
      <c r="T37" s="914">
        <f>K37+S37</f>
        <v>52258</v>
      </c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4"/>
      <c r="BE37" s="214"/>
      <c r="BF37" s="214"/>
      <c r="BG37" s="214"/>
      <c r="BH37" s="214"/>
      <c r="BI37" s="214"/>
      <c r="BJ37" s="214"/>
      <c r="BK37" s="214"/>
      <c r="BL37" s="214"/>
      <c r="BM37" s="214"/>
      <c r="BN37" s="214"/>
      <c r="BO37" s="214"/>
      <c r="BP37" s="214"/>
      <c r="BQ37" s="214"/>
      <c r="BR37" s="214"/>
      <c r="BS37" s="214"/>
      <c r="BT37" s="214"/>
      <c r="BU37" s="214"/>
    </row>
    <row r="38" spans="1:73" ht="12.75">
      <c r="A38" s="486">
        <f t="shared" si="5"/>
        <v>22</v>
      </c>
      <c r="B38" s="919">
        <v>6895</v>
      </c>
      <c r="C38" s="920" t="s">
        <v>307</v>
      </c>
      <c r="D38" s="835" t="s">
        <v>308</v>
      </c>
      <c r="E38" s="835" t="s">
        <v>81</v>
      </c>
      <c r="F38" s="921">
        <v>32355</v>
      </c>
      <c r="G38" s="922"/>
      <c r="H38" s="922"/>
      <c r="I38" s="923">
        <v>45769</v>
      </c>
      <c r="J38" s="963">
        <v>613</v>
      </c>
      <c r="K38" s="924">
        <f t="shared" si="0"/>
        <v>32968</v>
      </c>
      <c r="L38" s="925">
        <f t="shared" si="1"/>
        <v>10144</v>
      </c>
      <c r="M38" s="924">
        <v>495</v>
      </c>
      <c r="N38" s="864">
        <v>0</v>
      </c>
      <c r="O38" s="867">
        <f t="shared" si="4"/>
        <v>478</v>
      </c>
      <c r="P38" s="926">
        <v>187</v>
      </c>
      <c r="Q38" s="868">
        <v>21918</v>
      </c>
      <c r="R38" s="868">
        <v>653</v>
      </c>
      <c r="S38" s="864">
        <f t="shared" si="2"/>
        <v>33875</v>
      </c>
      <c r="T38" s="927">
        <f>K38+S38</f>
        <v>66843</v>
      </c>
      <c r="U38" s="213"/>
      <c r="V38" s="213"/>
      <c r="W38" s="213"/>
      <c r="X38" s="213"/>
      <c r="Y38" s="213"/>
      <c r="Z38" s="213"/>
      <c r="AA38" s="213"/>
      <c r="AB38" s="213"/>
      <c r="AC38" s="213"/>
      <c r="AD38" s="213"/>
      <c r="AE38" s="213"/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4"/>
      <c r="BE38" s="214"/>
      <c r="BF38" s="214"/>
      <c r="BG38" s="214"/>
      <c r="BH38" s="214"/>
      <c r="BI38" s="214"/>
      <c r="BJ38" s="214"/>
      <c r="BK38" s="214"/>
      <c r="BL38" s="214"/>
      <c r="BM38" s="214"/>
      <c r="BN38" s="214"/>
      <c r="BO38" s="214"/>
      <c r="BP38" s="214"/>
      <c r="BQ38" s="214"/>
      <c r="BR38" s="214"/>
      <c r="BS38" s="214"/>
      <c r="BT38" s="214"/>
      <c r="BU38" s="214"/>
    </row>
    <row r="39" spans="1:73" ht="12.75">
      <c r="A39" s="486">
        <f>A38+1</f>
        <v>23</v>
      </c>
      <c r="B39" s="909">
        <v>6938</v>
      </c>
      <c r="C39" s="910" t="s">
        <v>307</v>
      </c>
      <c r="D39" s="910" t="s">
        <v>309</v>
      </c>
      <c r="E39" s="928" t="s">
        <v>304</v>
      </c>
      <c r="F39" s="929">
        <v>36173</v>
      </c>
      <c r="G39" s="929"/>
      <c r="H39" s="929"/>
      <c r="I39" s="930">
        <v>46011</v>
      </c>
      <c r="J39" s="964">
        <v>0</v>
      </c>
      <c r="K39" s="931">
        <f t="shared" si="0"/>
        <v>36173</v>
      </c>
      <c r="L39" s="925">
        <f t="shared" si="1"/>
        <v>11130</v>
      </c>
      <c r="M39" s="932">
        <v>495</v>
      </c>
      <c r="N39" s="931">
        <v>0</v>
      </c>
      <c r="O39" s="933">
        <f t="shared" si="4"/>
        <v>525</v>
      </c>
      <c r="P39" s="932">
        <v>187</v>
      </c>
      <c r="Q39" s="929">
        <v>13493</v>
      </c>
      <c r="R39" s="929">
        <v>404</v>
      </c>
      <c r="S39" s="931">
        <f t="shared" si="2"/>
        <v>26234</v>
      </c>
      <c r="T39" s="934">
        <f>SUM(K39+S39)</f>
        <v>62407</v>
      </c>
      <c r="U39" s="213"/>
      <c r="V39" s="213"/>
      <c r="W39" s="213"/>
      <c r="X39" s="213"/>
      <c r="Y39" s="213"/>
      <c r="Z39" s="213"/>
      <c r="AA39" s="213"/>
      <c r="AB39" s="213"/>
      <c r="AC39" s="213"/>
      <c r="AD39" s="213"/>
      <c r="AE39" s="213"/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14"/>
      <c r="BO39" s="214"/>
      <c r="BP39" s="214"/>
      <c r="BQ39" s="214"/>
      <c r="BR39" s="214"/>
      <c r="BS39" s="214"/>
      <c r="BT39" s="214"/>
      <c r="BU39" s="214"/>
    </row>
    <row r="40" spans="1:73" ht="12.75">
      <c r="A40" s="486">
        <f t="shared" si="5"/>
        <v>24</v>
      </c>
      <c r="B40" s="840">
        <v>6657</v>
      </c>
      <c r="C40" s="400" t="s">
        <v>307</v>
      </c>
      <c r="D40" s="832" t="s">
        <v>310</v>
      </c>
      <c r="E40" s="935" t="s">
        <v>81</v>
      </c>
      <c r="F40" s="844">
        <v>32355</v>
      </c>
      <c r="G40" s="842"/>
      <c r="H40" s="842"/>
      <c r="I40" s="843">
        <v>46098</v>
      </c>
      <c r="J40" s="955">
        <v>0</v>
      </c>
      <c r="K40" s="403">
        <f t="shared" si="0"/>
        <v>32355</v>
      </c>
      <c r="L40" s="404">
        <f t="shared" si="1"/>
        <v>9956</v>
      </c>
      <c r="M40" s="844">
        <v>495</v>
      </c>
      <c r="N40" s="403">
        <v>0</v>
      </c>
      <c r="O40" s="405">
        <f t="shared" si="4"/>
        <v>469</v>
      </c>
      <c r="P40" s="844">
        <v>187</v>
      </c>
      <c r="Q40" s="900">
        <v>8310</v>
      </c>
      <c r="R40" s="900">
        <v>486</v>
      </c>
      <c r="S40" s="403">
        <f t="shared" si="2"/>
        <v>19903</v>
      </c>
      <c r="T40" s="407">
        <f>SUM(K40+S40)</f>
        <v>52258</v>
      </c>
      <c r="U40" s="213"/>
      <c r="V40" s="213"/>
      <c r="W40" s="213"/>
      <c r="X40" s="213"/>
      <c r="Y40" s="213"/>
      <c r="Z40" s="213"/>
      <c r="AA40" s="213"/>
      <c r="AB40" s="213"/>
      <c r="AC40" s="213"/>
      <c r="AD40" s="213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14"/>
      <c r="BO40" s="214"/>
      <c r="BP40" s="214"/>
      <c r="BQ40" s="214"/>
      <c r="BR40" s="214"/>
      <c r="BS40" s="214"/>
      <c r="BT40" s="214"/>
      <c r="BU40" s="214"/>
    </row>
    <row r="41" spans="1:73" ht="12.75">
      <c r="A41" s="370">
        <f t="shared" si="5"/>
        <v>25</v>
      </c>
      <c r="B41" s="936">
        <v>6552</v>
      </c>
      <c r="C41" s="830" t="s">
        <v>301</v>
      </c>
      <c r="D41" s="833" t="s">
        <v>311</v>
      </c>
      <c r="E41" s="937" t="s">
        <v>81</v>
      </c>
      <c r="F41" s="878">
        <v>32355</v>
      </c>
      <c r="G41" s="878"/>
      <c r="H41" s="879"/>
      <c r="I41" s="938"/>
      <c r="J41" s="965">
        <v>0</v>
      </c>
      <c r="K41" s="939">
        <f t="shared" si="0"/>
        <v>32355</v>
      </c>
      <c r="L41" s="940">
        <f t="shared" si="1"/>
        <v>9956</v>
      </c>
      <c r="M41" s="878">
        <v>495</v>
      </c>
      <c r="N41" s="939">
        <v>0</v>
      </c>
      <c r="O41" s="941">
        <f t="shared" si="4"/>
        <v>469</v>
      </c>
      <c r="P41" s="878">
        <v>187</v>
      </c>
      <c r="Q41" s="941">
        <v>8310</v>
      </c>
      <c r="R41" s="941">
        <v>486</v>
      </c>
      <c r="S41" s="939">
        <f t="shared" si="2"/>
        <v>19903</v>
      </c>
      <c r="T41" s="942">
        <f>SUM(K41+S41)</f>
        <v>52258</v>
      </c>
      <c r="U41" s="213"/>
      <c r="V41" s="213"/>
      <c r="W41" s="213"/>
      <c r="X41" s="213"/>
      <c r="Y41" s="213"/>
      <c r="Z41" s="213"/>
      <c r="AA41" s="213"/>
      <c r="AB41" s="213"/>
      <c r="AC41" s="213"/>
      <c r="AD41" s="213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14"/>
      <c r="BO41" s="214"/>
      <c r="BP41" s="214"/>
      <c r="BQ41" s="214"/>
      <c r="BR41" s="214"/>
      <c r="BS41" s="214"/>
      <c r="BT41" s="214"/>
      <c r="BU41" s="214"/>
    </row>
    <row r="42" spans="1:73" ht="12.75">
      <c r="A42" s="264"/>
      <c r="B42" s="943"/>
      <c r="C42" s="943"/>
      <c r="D42" s="1242" t="s">
        <v>122</v>
      </c>
      <c r="E42" s="944" t="s">
        <v>123</v>
      </c>
      <c r="F42" s="967">
        <f>SUM(F17:F41)</f>
        <v>794719</v>
      </c>
      <c r="G42" s="967">
        <f t="shared" ref="G42:H42" si="7">SUM(G17:G41)</f>
        <v>0</v>
      </c>
      <c r="H42" s="967">
        <f t="shared" si="7"/>
        <v>0</v>
      </c>
      <c r="I42" s="944" t="s">
        <v>123</v>
      </c>
      <c r="J42" s="966">
        <f>SUM(J17:J41)</f>
        <v>4266</v>
      </c>
      <c r="K42" s="966">
        <f t="shared" ref="K42:T42" si="8">SUM(K17:K41)</f>
        <v>798985</v>
      </c>
      <c r="L42" s="966">
        <f t="shared" si="8"/>
        <v>245850</v>
      </c>
      <c r="M42" s="966">
        <f t="shared" si="8"/>
        <v>12375</v>
      </c>
      <c r="N42" s="966">
        <f t="shared" si="8"/>
        <v>0</v>
      </c>
      <c r="O42" s="966">
        <f t="shared" si="8"/>
        <v>11588</v>
      </c>
      <c r="P42" s="966">
        <f t="shared" si="8"/>
        <v>4675</v>
      </c>
      <c r="Q42" s="966">
        <f t="shared" si="8"/>
        <v>252717</v>
      </c>
      <c r="R42" s="966">
        <f t="shared" si="8"/>
        <v>10448</v>
      </c>
      <c r="S42" s="966">
        <f t="shared" si="8"/>
        <v>537653</v>
      </c>
      <c r="T42" s="966">
        <f t="shared" si="8"/>
        <v>1336638</v>
      </c>
      <c r="U42" s="213"/>
      <c r="V42" s="213"/>
      <c r="W42" s="213"/>
      <c r="X42" s="213"/>
      <c r="Y42" s="213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14"/>
      <c r="BO42" s="214"/>
      <c r="BP42" s="214"/>
      <c r="BQ42" s="214"/>
      <c r="BR42" s="214"/>
      <c r="BS42" s="214"/>
      <c r="BT42" s="214"/>
      <c r="BU42" s="214"/>
    </row>
    <row r="43" spans="1:73" ht="12.75">
      <c r="A43" s="3" t="s">
        <v>124</v>
      </c>
      <c r="B43" s="4"/>
      <c r="C43" s="213"/>
      <c r="D43" s="267"/>
      <c r="E43" s="213"/>
      <c r="F43" s="213"/>
      <c r="G43" s="213"/>
      <c r="H43" s="213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4"/>
      <c r="BE43" s="214"/>
      <c r="BF43" s="214"/>
      <c r="BG43" s="214"/>
      <c r="BH43" s="214"/>
      <c r="BI43" s="214"/>
      <c r="BJ43" s="214"/>
      <c r="BK43" s="214"/>
      <c r="BL43" s="214"/>
      <c r="BM43" s="214"/>
      <c r="BN43" s="214"/>
      <c r="BO43" s="214"/>
      <c r="BP43" s="214"/>
      <c r="BQ43" s="214"/>
      <c r="BR43" s="214"/>
      <c r="BS43" s="214"/>
      <c r="BT43" s="214"/>
      <c r="BU43" s="214"/>
    </row>
    <row r="44" spans="1:73" ht="12.75">
      <c r="A44" s="3" t="s">
        <v>125</v>
      </c>
      <c r="B44" s="4"/>
      <c r="C44" s="213"/>
      <c r="D44" s="267"/>
      <c r="E44" s="213"/>
      <c r="F44" s="213"/>
      <c r="G44" s="213"/>
      <c r="H44" s="213"/>
      <c r="I44" s="213"/>
      <c r="J44" s="213"/>
      <c r="K44" s="213"/>
      <c r="L44" s="1264"/>
      <c r="M44" s="1264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4"/>
      <c r="BE44" s="214"/>
      <c r="BF44" s="214"/>
      <c r="BG44" s="214"/>
      <c r="BH44" s="214"/>
      <c r="BI44" s="214"/>
      <c r="BJ44" s="214"/>
      <c r="BK44" s="214"/>
      <c r="BL44" s="214"/>
      <c r="BM44" s="214"/>
      <c r="BN44" s="214"/>
      <c r="BO44" s="214"/>
      <c r="BP44" s="214"/>
      <c r="BQ44" s="214"/>
      <c r="BR44" s="214"/>
      <c r="BS44" s="214"/>
      <c r="BT44" s="214"/>
      <c r="BU44" s="214"/>
    </row>
    <row r="45" spans="1:73" ht="12.75">
      <c r="A45" s="7" t="s">
        <v>390</v>
      </c>
      <c r="B45" s="4"/>
      <c r="C45" s="213"/>
      <c r="D45" s="267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4"/>
      <c r="BP45" s="214"/>
      <c r="BQ45" s="214"/>
      <c r="BR45" s="214"/>
      <c r="BS45" s="214"/>
      <c r="BT45" s="214"/>
      <c r="BU45" s="214"/>
    </row>
    <row r="46" spans="1:73" ht="12.75">
      <c r="A46" s="7" t="s">
        <v>391</v>
      </c>
      <c r="B46" s="4"/>
      <c r="C46" s="213"/>
      <c r="D46" s="267"/>
      <c r="E46" s="213"/>
      <c r="F46" s="213"/>
      <c r="G46" s="213"/>
      <c r="H46" s="213"/>
      <c r="I46" s="213"/>
      <c r="J46" s="213"/>
      <c r="K46" s="213"/>
      <c r="L46" s="268"/>
      <c r="M46" s="269"/>
      <c r="N46" s="213"/>
      <c r="O46" s="269"/>
      <c r="P46" s="213"/>
      <c r="Q46" s="268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4"/>
      <c r="BP46" s="214"/>
      <c r="BQ46" s="214"/>
      <c r="BR46" s="214"/>
      <c r="BS46" s="214"/>
      <c r="BT46" s="214"/>
      <c r="BU46" s="214"/>
    </row>
    <row r="47" spans="1:73" ht="12.75">
      <c r="A47" s="7" t="s">
        <v>392</v>
      </c>
      <c r="B47" s="4"/>
      <c r="C47" s="213"/>
      <c r="D47" s="267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4"/>
      <c r="BP47" s="214"/>
      <c r="BQ47" s="214"/>
      <c r="BR47" s="214"/>
      <c r="BS47" s="214"/>
      <c r="BT47" s="214"/>
      <c r="BU47" s="214"/>
    </row>
    <row r="48" spans="1:73" ht="15.75">
      <c r="A48" s="209"/>
      <c r="B48" s="209"/>
      <c r="C48" s="209"/>
      <c r="D48" s="210"/>
      <c r="E48" s="209"/>
      <c r="F48" s="211" t="s">
        <v>0</v>
      </c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12" t="s">
        <v>0</v>
      </c>
      <c r="T48" s="209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4"/>
      <c r="BP48" s="214"/>
      <c r="BQ48" s="214"/>
      <c r="BR48" s="214"/>
      <c r="BS48" s="214"/>
      <c r="BT48" s="214"/>
      <c r="BU48" s="214"/>
    </row>
    <row r="49" spans="1:65" ht="12.75">
      <c r="A49" s="212" t="s">
        <v>1</v>
      </c>
      <c r="B49" s="212"/>
      <c r="C49" s="212"/>
      <c r="D49" s="216" t="s">
        <v>2</v>
      </c>
      <c r="E49" s="209"/>
      <c r="F49" s="212" t="s">
        <v>0</v>
      </c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</row>
    <row r="50" spans="1:65" ht="12.75">
      <c r="A50" s="212"/>
      <c r="B50" s="212"/>
      <c r="C50" s="212"/>
      <c r="D50" s="216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</row>
    <row r="51" spans="1:65" ht="12.75">
      <c r="A51" s="212" t="s">
        <v>3</v>
      </c>
      <c r="B51" s="212"/>
      <c r="C51" s="212"/>
      <c r="D51" s="216" t="s">
        <v>4</v>
      </c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</row>
    <row r="52" spans="1:65" ht="12.75">
      <c r="A52" s="212"/>
      <c r="B52" s="212"/>
      <c r="C52" s="212"/>
      <c r="D52" s="216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</row>
    <row r="53" spans="1:65" ht="12.75">
      <c r="A53" s="212" t="s">
        <v>5</v>
      </c>
      <c r="B53" s="212"/>
      <c r="C53" s="212"/>
      <c r="D53" s="216" t="s">
        <v>312</v>
      </c>
      <c r="E53" s="217"/>
      <c r="F53" s="217"/>
      <c r="G53" s="217"/>
      <c r="H53" s="217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</row>
    <row r="54" spans="1:65" ht="12.75">
      <c r="A54" s="212"/>
      <c r="B54" s="212"/>
      <c r="C54" s="212"/>
      <c r="D54" s="216"/>
      <c r="E54" s="217"/>
      <c r="F54" s="217"/>
      <c r="G54" s="217"/>
      <c r="H54" s="217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</row>
    <row r="55" spans="1:65" ht="12.75">
      <c r="A55" s="212" t="s">
        <v>7</v>
      </c>
      <c r="B55" s="212"/>
      <c r="C55" s="212"/>
      <c r="D55" s="216" t="s">
        <v>8</v>
      </c>
      <c r="E55" s="217"/>
      <c r="F55" s="217"/>
      <c r="G55" s="270"/>
      <c r="H55" s="212" t="s">
        <v>266</v>
      </c>
      <c r="I55" s="209"/>
      <c r="J55" s="209"/>
      <c r="K55" s="209"/>
      <c r="L55" s="219"/>
      <c r="M55" s="219"/>
      <c r="N55" s="219"/>
      <c r="O55" s="219"/>
      <c r="P55" s="219"/>
      <c r="Q55" s="219"/>
      <c r="R55" s="219"/>
      <c r="S55" s="219"/>
      <c r="T55" s="209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</row>
    <row r="56" spans="1:65" ht="15">
      <c r="A56" s="209"/>
      <c r="B56" s="209"/>
      <c r="C56" s="209"/>
      <c r="D56" s="210"/>
      <c r="E56" s="209"/>
      <c r="F56" s="220"/>
      <c r="G56" s="220"/>
      <c r="H56" s="220"/>
      <c r="I56" s="220"/>
      <c r="J56" s="220"/>
      <c r="K56" s="209"/>
      <c r="L56" s="209" t="s">
        <v>0</v>
      </c>
      <c r="M56" s="209"/>
      <c r="N56" s="209"/>
      <c r="O56" s="209"/>
      <c r="P56" s="209"/>
      <c r="Q56" s="220"/>
      <c r="R56" s="220"/>
      <c r="S56" s="209"/>
      <c r="T56" s="209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</row>
    <row r="57" spans="1:65" ht="15">
      <c r="A57" s="209"/>
      <c r="B57" s="209"/>
      <c r="C57" s="209"/>
      <c r="D57" s="210"/>
      <c r="E57" s="209"/>
      <c r="F57" s="220"/>
      <c r="G57" s="220"/>
      <c r="H57" s="220"/>
      <c r="I57" s="220"/>
      <c r="J57" s="220"/>
      <c r="K57" s="209"/>
      <c r="L57" s="209"/>
      <c r="M57" s="209"/>
      <c r="N57" s="209"/>
      <c r="O57" s="209"/>
      <c r="P57" s="209"/>
      <c r="Q57" s="220"/>
      <c r="R57" s="220"/>
      <c r="S57" s="209"/>
      <c r="T57" s="209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  <c r="BI57" s="214"/>
      <c r="BJ57" s="214"/>
      <c r="BK57" s="214"/>
      <c r="BL57" s="214"/>
      <c r="BM57" s="214"/>
    </row>
    <row r="58" spans="1:65">
      <c r="A58" s="209"/>
      <c r="B58" s="221" t="s">
        <v>10</v>
      </c>
      <c r="C58" s="222"/>
      <c r="D58" s="223"/>
      <c r="E58" s="222"/>
      <c r="F58" s="222"/>
      <c r="G58" s="222"/>
      <c r="H58" s="222"/>
      <c r="I58" s="222"/>
      <c r="J58" s="224"/>
      <c r="K58" s="209"/>
      <c r="L58" s="209"/>
      <c r="M58" s="209"/>
      <c r="N58" s="209"/>
      <c r="O58" s="209"/>
      <c r="P58" s="209"/>
      <c r="Q58" s="221" t="s">
        <v>10</v>
      </c>
      <c r="R58" s="224"/>
      <c r="S58" s="209"/>
      <c r="T58" s="209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14"/>
      <c r="BL58" s="214"/>
      <c r="BM58" s="214"/>
    </row>
    <row r="59" spans="1:65">
      <c r="A59" s="209"/>
      <c r="B59" s="225"/>
      <c r="C59" s="209"/>
      <c r="D59" s="210"/>
      <c r="E59" s="209"/>
      <c r="F59" s="209"/>
      <c r="G59" s="209"/>
      <c r="H59" s="209"/>
      <c r="I59" s="209"/>
      <c r="J59" s="226"/>
      <c r="K59" s="209"/>
      <c r="L59" s="209"/>
      <c r="M59" s="209"/>
      <c r="N59" s="209"/>
      <c r="O59" s="209"/>
      <c r="P59" s="209"/>
      <c r="Q59" s="225"/>
      <c r="R59" s="226"/>
      <c r="S59" s="209"/>
      <c r="T59" s="209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  <c r="BI59" s="214"/>
      <c r="BJ59" s="214"/>
      <c r="BK59" s="214"/>
      <c r="BL59" s="214"/>
      <c r="BM59" s="214"/>
    </row>
    <row r="60" spans="1:65">
      <c r="A60" s="209"/>
      <c r="B60" s="227" t="s">
        <v>11</v>
      </c>
      <c r="C60" s="228" t="s">
        <v>12</v>
      </c>
      <c r="D60" s="229" t="s">
        <v>13</v>
      </c>
      <c r="E60" s="228" t="s">
        <v>14</v>
      </c>
      <c r="F60" s="230" t="s">
        <v>15</v>
      </c>
      <c r="G60" s="231" t="s">
        <v>16</v>
      </c>
      <c r="H60" s="231" t="s">
        <v>17</v>
      </c>
      <c r="I60" s="231" t="s">
        <v>18</v>
      </c>
      <c r="J60" s="232" t="s">
        <v>19</v>
      </c>
      <c r="K60" s="228" t="s">
        <v>20</v>
      </c>
      <c r="L60" s="228" t="s">
        <v>21</v>
      </c>
      <c r="M60" s="230" t="s">
        <v>22</v>
      </c>
      <c r="N60" s="230" t="s">
        <v>23</v>
      </c>
      <c r="O60" s="230" t="s">
        <v>24</v>
      </c>
      <c r="P60" s="230" t="s">
        <v>25</v>
      </c>
      <c r="Q60" s="233" t="s">
        <v>26</v>
      </c>
      <c r="R60" s="232" t="s">
        <v>27</v>
      </c>
      <c r="S60" s="233" t="s">
        <v>28</v>
      </c>
      <c r="T60" s="234" t="s">
        <v>29</v>
      </c>
      <c r="U60" s="213"/>
      <c r="V60" s="213"/>
      <c r="W60" s="213"/>
      <c r="X60" s="213"/>
      <c r="Y60" s="213"/>
      <c r="Z60" s="213"/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  <c r="BI60" s="214"/>
      <c r="BJ60" s="214"/>
      <c r="BK60" s="214"/>
      <c r="BL60" s="214"/>
      <c r="BM60" s="214"/>
    </row>
    <row r="61" spans="1:65">
      <c r="A61" s="235"/>
      <c r="B61" s="236" t="s">
        <v>0</v>
      </c>
      <c r="C61" s="237"/>
      <c r="D61" s="238" t="s">
        <v>0</v>
      </c>
      <c r="E61" s="239" t="s">
        <v>0</v>
      </c>
      <c r="F61" s="239" t="s">
        <v>0</v>
      </c>
      <c r="G61" s="240"/>
      <c r="H61" s="240" t="s">
        <v>0</v>
      </c>
      <c r="I61" s="1260" t="s">
        <v>30</v>
      </c>
      <c r="J61" s="1261"/>
      <c r="K61" s="241" t="s">
        <v>0</v>
      </c>
      <c r="L61" s="235"/>
      <c r="M61" s="241"/>
      <c r="N61" s="241"/>
      <c r="O61" s="241" t="s">
        <v>31</v>
      </c>
      <c r="P61" s="241"/>
      <c r="Q61" s="242"/>
      <c r="R61" s="243"/>
      <c r="S61" s="244"/>
      <c r="T61" s="244"/>
      <c r="U61" s="213"/>
      <c r="V61" s="213"/>
      <c r="W61" s="213"/>
      <c r="X61" s="213"/>
      <c r="Y61" s="213"/>
      <c r="Z61" s="213"/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  <c r="BI61" s="214"/>
      <c r="BJ61" s="214"/>
      <c r="BK61" s="214"/>
      <c r="BL61" s="214"/>
      <c r="BM61" s="214"/>
    </row>
    <row r="62" spans="1:65">
      <c r="A62" s="245"/>
      <c r="B62" s="246" t="s">
        <v>32</v>
      </c>
      <c r="C62" s="240" t="s">
        <v>32</v>
      </c>
      <c r="D62" s="247" t="s">
        <v>33</v>
      </c>
      <c r="E62" s="240" t="s">
        <v>34</v>
      </c>
      <c r="F62" s="240" t="s">
        <v>0</v>
      </c>
      <c r="G62" s="240"/>
      <c r="H62" s="240" t="s">
        <v>0</v>
      </c>
      <c r="I62" s="1262"/>
      <c r="J62" s="1263"/>
      <c r="K62" s="248" t="s">
        <v>35</v>
      </c>
      <c r="L62" s="249" t="s">
        <v>36</v>
      </c>
      <c r="M62" s="249" t="s">
        <v>37</v>
      </c>
      <c r="N62" s="249" t="s">
        <v>38</v>
      </c>
      <c r="O62" s="249" t="s">
        <v>39</v>
      </c>
      <c r="P62" s="235" t="s">
        <v>40</v>
      </c>
      <c r="Q62" s="236" t="s">
        <v>41</v>
      </c>
      <c r="R62" s="250" t="s">
        <v>42</v>
      </c>
      <c r="S62" s="244" t="s">
        <v>43</v>
      </c>
      <c r="T62" s="251" t="s">
        <v>44</v>
      </c>
      <c r="U62" s="213"/>
      <c r="V62" s="213"/>
      <c r="W62" s="213"/>
      <c r="X62" s="213"/>
      <c r="Y62" s="213"/>
      <c r="Z62" s="213"/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  <c r="BI62" s="214"/>
      <c r="BJ62" s="214"/>
      <c r="BK62" s="214"/>
      <c r="BL62" s="214"/>
      <c r="BM62" s="214"/>
    </row>
    <row r="63" spans="1:65">
      <c r="A63" s="252" t="s">
        <v>45</v>
      </c>
      <c r="B63" s="253" t="s">
        <v>46</v>
      </c>
      <c r="C63" s="254" t="s">
        <v>47</v>
      </c>
      <c r="D63" s="255" t="s">
        <v>48</v>
      </c>
      <c r="E63" s="254" t="s">
        <v>49</v>
      </c>
      <c r="F63" s="254" t="s">
        <v>50</v>
      </c>
      <c r="G63" s="254" t="s">
        <v>51</v>
      </c>
      <c r="H63" s="254" t="s">
        <v>52</v>
      </c>
      <c r="I63" s="256" t="s">
        <v>53</v>
      </c>
      <c r="J63" s="257" t="s">
        <v>54</v>
      </c>
      <c r="K63" s="258" t="s">
        <v>55</v>
      </c>
      <c r="L63" s="259" t="s">
        <v>56</v>
      </c>
      <c r="M63" s="259" t="s">
        <v>57</v>
      </c>
      <c r="N63" s="259" t="s">
        <v>58</v>
      </c>
      <c r="O63" s="259" t="s">
        <v>59</v>
      </c>
      <c r="P63" s="260" t="s">
        <v>60</v>
      </c>
      <c r="Q63" s="261" t="s">
        <v>61</v>
      </c>
      <c r="R63" s="262" t="s">
        <v>61</v>
      </c>
      <c r="S63" s="258" t="s">
        <v>62</v>
      </c>
      <c r="T63" s="259" t="s">
        <v>63</v>
      </c>
      <c r="U63" s="213"/>
      <c r="V63" s="213"/>
      <c r="W63" s="213"/>
      <c r="X63" s="213"/>
      <c r="Y63" s="213"/>
      <c r="Z63" s="213"/>
      <c r="AA63" s="213"/>
      <c r="AB63" s="213"/>
      <c r="AC63" s="213"/>
      <c r="AD63" s="213"/>
      <c r="AE63" s="213"/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  <c r="BI63" s="214"/>
      <c r="BJ63" s="214"/>
      <c r="BK63" s="214"/>
      <c r="BL63" s="214"/>
      <c r="BM63" s="214"/>
    </row>
    <row r="64" spans="1:65" s="369" customFormat="1" ht="12.75">
      <c r="A64" s="390">
        <f>A41+1</f>
        <v>26</v>
      </c>
      <c r="B64" s="973">
        <v>6658</v>
      </c>
      <c r="C64" s="974" t="s">
        <v>313</v>
      </c>
      <c r="D64" s="849" t="s">
        <v>314</v>
      </c>
      <c r="E64" s="850" t="s">
        <v>315</v>
      </c>
      <c r="F64" s="1035">
        <v>34853</v>
      </c>
      <c r="G64" s="1036"/>
      <c r="H64" s="1036"/>
      <c r="I64" s="976">
        <v>45927</v>
      </c>
      <c r="J64" s="1037">
        <v>110</v>
      </c>
      <c r="K64" s="1038">
        <f>(+F64+G64+H64+J64)</f>
        <v>34963</v>
      </c>
      <c r="L64" s="1039">
        <f t="shared" ref="L64:L88" si="9">+ROUND((K64*0.3077),0)</f>
        <v>10758</v>
      </c>
      <c r="M64" s="1040">
        <v>495</v>
      </c>
      <c r="N64" s="1038">
        <v>0</v>
      </c>
      <c r="O64" s="1041">
        <f t="shared" ref="O64:O88" si="10">+ROUND((K64*0.0145),0)</f>
        <v>507</v>
      </c>
      <c r="P64" s="1040">
        <v>187</v>
      </c>
      <c r="Q64" s="1042">
        <v>0</v>
      </c>
      <c r="R64" s="1042">
        <v>0</v>
      </c>
      <c r="S64" s="1038">
        <f t="shared" ref="S64:S88" si="11">+L64+M64+N64+O64+P64+Q64+R64</f>
        <v>11947</v>
      </c>
      <c r="T64" s="1038">
        <f>SUM(K64+S64)</f>
        <v>46910</v>
      </c>
      <c r="U64" s="391"/>
      <c r="V64" s="391"/>
      <c r="W64" s="391"/>
      <c r="X64" s="391"/>
      <c r="Y64" s="391"/>
      <c r="Z64" s="391"/>
      <c r="AA64" s="391"/>
      <c r="AB64" s="391"/>
      <c r="AC64" s="391"/>
      <c r="AD64" s="391"/>
      <c r="AE64" s="391"/>
      <c r="AF64" s="391"/>
      <c r="AG64" s="391"/>
      <c r="AH64" s="391"/>
      <c r="AI64" s="391"/>
      <c r="AJ64" s="391"/>
      <c r="AK64" s="391"/>
      <c r="AL64" s="391"/>
      <c r="AM64" s="391"/>
      <c r="AN64" s="391"/>
      <c r="AO64" s="391"/>
      <c r="AP64" s="391"/>
      <c r="AQ64" s="391"/>
      <c r="AR64" s="391"/>
      <c r="AS64" s="391"/>
      <c r="AT64" s="391"/>
      <c r="AU64" s="391"/>
    </row>
    <row r="65" spans="1:65" ht="12.75">
      <c r="A65" s="370">
        <f>A64+1</f>
        <v>27</v>
      </c>
      <c r="B65" s="399">
        <v>6926</v>
      </c>
      <c r="C65" s="972" t="s">
        <v>313</v>
      </c>
      <c r="D65" s="832" t="s">
        <v>316</v>
      </c>
      <c r="E65" s="400" t="s">
        <v>81</v>
      </c>
      <c r="F65" s="401">
        <v>32355</v>
      </c>
      <c r="G65" s="894"/>
      <c r="H65" s="894"/>
      <c r="I65" s="978">
        <v>45756</v>
      </c>
      <c r="J65" s="1233">
        <v>613</v>
      </c>
      <c r="K65" s="979">
        <f>(+F65+G65+H65+J65)</f>
        <v>32968</v>
      </c>
      <c r="L65" s="853">
        <f t="shared" si="9"/>
        <v>10144</v>
      </c>
      <c r="M65" s="979">
        <v>495</v>
      </c>
      <c r="N65" s="403">
        <v>0</v>
      </c>
      <c r="O65" s="405">
        <f t="shared" si="10"/>
        <v>478</v>
      </c>
      <c r="P65" s="980">
        <v>187</v>
      </c>
      <c r="Q65" s="900">
        <v>21918</v>
      </c>
      <c r="R65" s="900">
        <v>653</v>
      </c>
      <c r="S65" s="403">
        <f t="shared" si="11"/>
        <v>33875</v>
      </c>
      <c r="T65" s="980">
        <f>K65+S65</f>
        <v>66843</v>
      </c>
      <c r="U65" s="213"/>
      <c r="V65" s="213"/>
      <c r="W65" s="213"/>
      <c r="X65" s="213"/>
      <c r="Y65" s="213"/>
      <c r="Z65" s="213"/>
      <c r="AA65" s="213"/>
      <c r="AB65" s="213"/>
      <c r="AC65" s="213"/>
      <c r="AD65" s="213"/>
      <c r="AE65" s="213"/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  <c r="BI65" s="214"/>
      <c r="BJ65" s="214"/>
      <c r="BK65" s="214"/>
      <c r="BL65" s="214"/>
      <c r="BM65" s="214"/>
    </row>
    <row r="66" spans="1:65" s="409" customFormat="1" ht="12.75">
      <c r="A66" s="390">
        <f t="shared" ref="A66:A88" si="12">A65+1</f>
        <v>28</v>
      </c>
      <c r="B66" s="981">
        <v>6655</v>
      </c>
      <c r="C66" s="982" t="s">
        <v>313</v>
      </c>
      <c r="D66" s="968" t="s">
        <v>317</v>
      </c>
      <c r="E66" s="983" t="s">
        <v>81</v>
      </c>
      <c r="F66" s="984">
        <v>32355</v>
      </c>
      <c r="G66" s="985"/>
      <c r="H66" s="985"/>
      <c r="I66" s="986"/>
      <c r="J66" s="1236">
        <v>0</v>
      </c>
      <c r="K66" s="979">
        <f>SUM(F66,G66,H66,J66)</f>
        <v>32355</v>
      </c>
      <c r="L66" s="404">
        <f t="shared" si="9"/>
        <v>9956</v>
      </c>
      <c r="M66" s="979">
        <v>495</v>
      </c>
      <c r="N66" s="403">
        <v>0</v>
      </c>
      <c r="O66" s="405">
        <f t="shared" si="10"/>
        <v>469</v>
      </c>
      <c r="P66" s="979">
        <v>187</v>
      </c>
      <c r="Q66" s="987">
        <v>8310</v>
      </c>
      <c r="R66" s="987">
        <v>486</v>
      </c>
      <c r="S66" s="403">
        <f t="shared" si="11"/>
        <v>19903</v>
      </c>
      <c r="T66" s="979">
        <f>SUM(K66,S66)</f>
        <v>52258</v>
      </c>
      <c r="U66" s="408"/>
      <c r="V66" s="408"/>
      <c r="W66" s="408"/>
      <c r="X66" s="408"/>
      <c r="Y66" s="408"/>
      <c r="Z66" s="408"/>
      <c r="AA66" s="408"/>
      <c r="AB66" s="408"/>
      <c r="AC66" s="408"/>
      <c r="AD66" s="408"/>
      <c r="AE66" s="408"/>
      <c r="AF66" s="408"/>
      <c r="AG66" s="408"/>
      <c r="AH66" s="408"/>
      <c r="AI66" s="408"/>
      <c r="AJ66" s="408"/>
      <c r="AK66" s="408"/>
      <c r="AL66" s="408"/>
      <c r="AM66" s="408"/>
      <c r="AN66" s="408"/>
      <c r="AO66" s="408"/>
      <c r="AP66" s="408"/>
      <c r="AQ66" s="408"/>
      <c r="AR66" s="408"/>
      <c r="AS66" s="408"/>
      <c r="AT66" s="408"/>
      <c r="AU66" s="408"/>
    </row>
    <row r="67" spans="1:65" ht="12.75">
      <c r="A67" s="370">
        <f t="shared" si="12"/>
        <v>29</v>
      </c>
      <c r="B67" s="834">
        <v>6937</v>
      </c>
      <c r="C67" s="835" t="s">
        <v>301</v>
      </c>
      <c r="D67" s="969" t="s">
        <v>318</v>
      </c>
      <c r="E67" s="988" t="s">
        <v>81</v>
      </c>
      <c r="F67" s="989">
        <v>32355</v>
      </c>
      <c r="G67" s="922"/>
      <c r="H67" s="922"/>
      <c r="I67" s="923"/>
      <c r="J67" s="1237">
        <v>0</v>
      </c>
      <c r="K67" s="924">
        <f t="shared" ref="K67:K88" si="13">(+F67+G67+H67+J67)</f>
        <v>32355</v>
      </c>
      <c r="L67" s="865">
        <f t="shared" si="9"/>
        <v>9956</v>
      </c>
      <c r="M67" s="924">
        <v>495</v>
      </c>
      <c r="N67" s="864">
        <v>0</v>
      </c>
      <c r="O67" s="867">
        <f t="shared" si="10"/>
        <v>469</v>
      </c>
      <c r="P67" s="924">
        <v>187</v>
      </c>
      <c r="Q67" s="868">
        <v>8310</v>
      </c>
      <c r="R67" s="868">
        <v>486</v>
      </c>
      <c r="S67" s="864">
        <f t="shared" si="11"/>
        <v>19903</v>
      </c>
      <c r="T67" s="924">
        <f>K67+S67</f>
        <v>52258</v>
      </c>
      <c r="U67" s="213"/>
      <c r="V67" s="213"/>
      <c r="W67" s="213"/>
      <c r="X67" s="213"/>
      <c r="Y67" s="213"/>
      <c r="Z67" s="213"/>
      <c r="AA67" s="213"/>
      <c r="AB67" s="213"/>
      <c r="AC67" s="213"/>
      <c r="AD67" s="213"/>
      <c r="AE67" s="213"/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  <c r="BI67" s="214"/>
      <c r="BJ67" s="214"/>
      <c r="BK67" s="214"/>
      <c r="BL67" s="214"/>
      <c r="BM67" s="214"/>
    </row>
    <row r="68" spans="1:65" ht="12.75">
      <c r="A68" s="370">
        <f t="shared" si="12"/>
        <v>30</v>
      </c>
      <c r="B68" s="990">
        <v>6939</v>
      </c>
      <c r="C68" s="991" t="s">
        <v>301</v>
      </c>
      <c r="D68" s="970" t="s">
        <v>319</v>
      </c>
      <c r="E68" s="992" t="s">
        <v>81</v>
      </c>
      <c r="F68" s="993">
        <v>32355</v>
      </c>
      <c r="G68" s="993"/>
      <c r="H68" s="994"/>
      <c r="I68" s="995"/>
      <c r="J68" s="1238">
        <v>0</v>
      </c>
      <c r="K68" s="996">
        <f t="shared" si="13"/>
        <v>32355</v>
      </c>
      <c r="L68" s="997">
        <f t="shared" si="9"/>
        <v>9956</v>
      </c>
      <c r="M68" s="993">
        <v>495</v>
      </c>
      <c r="N68" s="996">
        <v>0</v>
      </c>
      <c r="O68" s="998">
        <f t="shared" si="10"/>
        <v>469</v>
      </c>
      <c r="P68" s="993">
        <v>187</v>
      </c>
      <c r="Q68" s="999">
        <v>8310</v>
      </c>
      <c r="R68" s="999">
        <v>486</v>
      </c>
      <c r="S68" s="996">
        <f t="shared" si="11"/>
        <v>19903</v>
      </c>
      <c r="T68" s="1000">
        <f t="shared" ref="T68:T78" si="14">SUM(K68+S68)</f>
        <v>52258</v>
      </c>
      <c r="U68" s="213"/>
      <c r="V68" s="213"/>
      <c r="W68" s="213"/>
      <c r="X68" s="213"/>
      <c r="Y68" s="213"/>
      <c r="Z68" s="213"/>
      <c r="AA68" s="213"/>
      <c r="AB68" s="213"/>
      <c r="AC68" s="213"/>
      <c r="AD68" s="213"/>
      <c r="AE68" s="213"/>
      <c r="AF68" s="213"/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  <c r="BI68" s="214"/>
      <c r="BJ68" s="214"/>
      <c r="BK68" s="214"/>
      <c r="BL68" s="214"/>
      <c r="BM68" s="214"/>
    </row>
    <row r="69" spans="1:65" ht="12.75">
      <c r="A69" s="370">
        <f t="shared" si="12"/>
        <v>31</v>
      </c>
      <c r="B69" s="857">
        <v>6735</v>
      </c>
      <c r="C69" s="849" t="s">
        <v>320</v>
      </c>
      <c r="D69" s="875" t="s">
        <v>321</v>
      </c>
      <c r="E69" s="876" t="s">
        <v>322</v>
      </c>
      <c r="F69" s="859">
        <v>47891</v>
      </c>
      <c r="G69" s="859"/>
      <c r="H69" s="851"/>
      <c r="I69" s="860">
        <v>46404</v>
      </c>
      <c r="J69" s="1239">
        <v>0</v>
      </c>
      <c r="K69" s="508">
        <f t="shared" si="13"/>
        <v>47891</v>
      </c>
      <c r="L69" s="404">
        <f t="shared" si="9"/>
        <v>14736</v>
      </c>
      <c r="M69" s="854">
        <v>495</v>
      </c>
      <c r="N69" s="508">
        <v>0</v>
      </c>
      <c r="O69" s="509">
        <f t="shared" si="10"/>
        <v>694</v>
      </c>
      <c r="P69" s="854">
        <v>187</v>
      </c>
      <c r="Q69" s="861">
        <v>8310</v>
      </c>
      <c r="R69" s="861">
        <v>486</v>
      </c>
      <c r="S69" s="508">
        <f t="shared" si="11"/>
        <v>24908</v>
      </c>
      <c r="T69" s="856">
        <f t="shared" si="14"/>
        <v>72799</v>
      </c>
      <c r="U69" s="213"/>
      <c r="V69" s="213"/>
      <c r="W69" s="213"/>
      <c r="X69" s="213"/>
      <c r="Y69" s="213"/>
      <c r="Z69" s="213"/>
      <c r="AA69" s="213"/>
      <c r="AB69" s="213"/>
      <c r="AC69" s="213"/>
      <c r="AD69" s="213"/>
      <c r="AE69" s="213"/>
      <c r="AF69" s="213"/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  <c r="BI69" s="214"/>
      <c r="BJ69" s="214"/>
      <c r="BK69" s="214"/>
      <c r="BL69" s="214"/>
      <c r="BM69" s="214"/>
    </row>
    <row r="70" spans="1:65" ht="12.75">
      <c r="A70" s="370">
        <f t="shared" si="12"/>
        <v>32</v>
      </c>
      <c r="B70" s="857">
        <v>6754</v>
      </c>
      <c r="C70" s="849" t="s">
        <v>320</v>
      </c>
      <c r="D70" s="875" t="s">
        <v>323</v>
      </c>
      <c r="E70" s="850" t="s">
        <v>324</v>
      </c>
      <c r="F70" s="851">
        <v>40483</v>
      </c>
      <c r="G70" s="859"/>
      <c r="H70" s="851"/>
      <c r="I70" s="860">
        <v>45844</v>
      </c>
      <c r="J70" s="1234">
        <v>370</v>
      </c>
      <c r="K70" s="508">
        <f t="shared" si="13"/>
        <v>40853</v>
      </c>
      <c r="L70" s="404">
        <f t="shared" si="9"/>
        <v>12570</v>
      </c>
      <c r="M70" s="854">
        <v>495</v>
      </c>
      <c r="N70" s="508">
        <v>0</v>
      </c>
      <c r="O70" s="509">
        <f t="shared" si="10"/>
        <v>592</v>
      </c>
      <c r="P70" s="854">
        <v>187</v>
      </c>
      <c r="Q70" s="861">
        <v>8551</v>
      </c>
      <c r="R70" s="861">
        <v>342</v>
      </c>
      <c r="S70" s="508">
        <f t="shared" si="11"/>
        <v>22737</v>
      </c>
      <c r="T70" s="856">
        <f t="shared" si="14"/>
        <v>63590</v>
      </c>
      <c r="U70" s="213"/>
      <c r="V70" s="213"/>
      <c r="W70" s="213"/>
      <c r="X70" s="213"/>
      <c r="Y70" s="213"/>
      <c r="Z70" s="213"/>
      <c r="AA70" s="213"/>
      <c r="AB70" s="213"/>
      <c r="AC70" s="213"/>
      <c r="AD70" s="213"/>
      <c r="AE70" s="213"/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  <c r="BI70" s="214"/>
      <c r="BJ70" s="214"/>
      <c r="BK70" s="214"/>
      <c r="BL70" s="214"/>
      <c r="BM70" s="214"/>
    </row>
    <row r="71" spans="1:65" s="369" customFormat="1" ht="12.75">
      <c r="A71" s="390">
        <f t="shared" si="12"/>
        <v>33</v>
      </c>
      <c r="B71" s="857">
        <v>6834</v>
      </c>
      <c r="C71" s="849" t="s">
        <v>320</v>
      </c>
      <c r="D71" s="875" t="s">
        <v>325</v>
      </c>
      <c r="E71" s="850" t="s">
        <v>326</v>
      </c>
      <c r="F71" s="851">
        <v>42016</v>
      </c>
      <c r="G71" s="859"/>
      <c r="H71" s="851"/>
      <c r="I71" s="860">
        <v>45844</v>
      </c>
      <c r="J71" s="1234">
        <v>383</v>
      </c>
      <c r="K71" s="508">
        <f t="shared" si="13"/>
        <v>42399</v>
      </c>
      <c r="L71" s="404">
        <f t="shared" si="9"/>
        <v>13046</v>
      </c>
      <c r="M71" s="862">
        <v>495</v>
      </c>
      <c r="N71" s="508">
        <v>0</v>
      </c>
      <c r="O71" s="509">
        <f t="shared" si="10"/>
        <v>615</v>
      </c>
      <c r="P71" s="862">
        <v>187</v>
      </c>
      <c r="Q71" s="1001">
        <v>8551</v>
      </c>
      <c r="R71" s="1001">
        <v>342</v>
      </c>
      <c r="S71" s="508">
        <f t="shared" si="11"/>
        <v>23236</v>
      </c>
      <c r="T71" s="856">
        <f t="shared" si="14"/>
        <v>65635</v>
      </c>
      <c r="U71" s="391"/>
      <c r="V71" s="391"/>
      <c r="W71" s="391"/>
      <c r="X71" s="391"/>
      <c r="Y71" s="391"/>
      <c r="Z71" s="391"/>
      <c r="AA71" s="391"/>
      <c r="AB71" s="391"/>
      <c r="AC71" s="391"/>
      <c r="AD71" s="391"/>
      <c r="AE71" s="391"/>
      <c r="AF71" s="391"/>
      <c r="AG71" s="391"/>
      <c r="AH71" s="391"/>
      <c r="AI71" s="391"/>
      <c r="AJ71" s="391"/>
      <c r="AK71" s="391"/>
      <c r="AL71" s="391"/>
      <c r="AM71" s="391"/>
      <c r="AN71" s="391"/>
      <c r="AO71" s="391"/>
      <c r="AP71" s="391"/>
      <c r="AQ71" s="391"/>
      <c r="AR71" s="391"/>
      <c r="AS71" s="391"/>
      <c r="AT71" s="391"/>
      <c r="AU71" s="391"/>
    </row>
    <row r="72" spans="1:65" ht="12.75">
      <c r="A72" s="370">
        <f t="shared" si="12"/>
        <v>34</v>
      </c>
      <c r="B72" s="857">
        <v>6994</v>
      </c>
      <c r="C72" s="849" t="s">
        <v>320</v>
      </c>
      <c r="D72" s="875" t="s">
        <v>327</v>
      </c>
      <c r="E72" s="876" t="s">
        <v>328</v>
      </c>
      <c r="F72" s="859">
        <v>44992</v>
      </c>
      <c r="G72" s="859"/>
      <c r="H72" s="851"/>
      <c r="I72" s="860">
        <v>46268</v>
      </c>
      <c r="J72" s="1239">
        <v>0</v>
      </c>
      <c r="K72" s="508">
        <f t="shared" si="13"/>
        <v>44992</v>
      </c>
      <c r="L72" s="404">
        <f t="shared" si="9"/>
        <v>13844</v>
      </c>
      <c r="M72" s="854">
        <v>495</v>
      </c>
      <c r="N72" s="508">
        <v>0</v>
      </c>
      <c r="O72" s="509">
        <f t="shared" si="10"/>
        <v>652</v>
      </c>
      <c r="P72" s="854">
        <v>187</v>
      </c>
      <c r="Q72" s="977">
        <v>8551</v>
      </c>
      <c r="R72" s="977">
        <v>342</v>
      </c>
      <c r="S72" s="508">
        <f t="shared" si="11"/>
        <v>24071</v>
      </c>
      <c r="T72" s="856">
        <f t="shared" si="14"/>
        <v>69063</v>
      </c>
      <c r="U72" s="213"/>
      <c r="V72" s="213"/>
      <c r="W72" s="213"/>
      <c r="X72" s="213"/>
      <c r="Y72" s="213"/>
      <c r="Z72" s="213"/>
      <c r="AA72" s="213"/>
      <c r="AB72" s="213"/>
      <c r="AC72" s="213"/>
      <c r="AD72" s="213"/>
      <c r="AE72" s="213"/>
      <c r="AF72" s="213"/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  <c r="BI72" s="214"/>
      <c r="BJ72" s="214"/>
      <c r="BK72" s="214"/>
      <c r="BL72" s="214"/>
      <c r="BM72" s="214"/>
    </row>
    <row r="73" spans="1:65" ht="12.75">
      <c r="A73" s="370">
        <f t="shared" si="12"/>
        <v>35</v>
      </c>
      <c r="B73" s="857">
        <v>6996</v>
      </c>
      <c r="C73" s="849" t="s">
        <v>320</v>
      </c>
      <c r="D73" s="875" t="s">
        <v>329</v>
      </c>
      <c r="E73" s="876" t="s">
        <v>330</v>
      </c>
      <c r="F73" s="859">
        <v>46419</v>
      </c>
      <c r="G73" s="859"/>
      <c r="H73" s="851"/>
      <c r="I73" s="860">
        <v>45912</v>
      </c>
      <c r="J73" s="1239">
        <v>131</v>
      </c>
      <c r="K73" s="508">
        <f t="shared" si="13"/>
        <v>46550</v>
      </c>
      <c r="L73" s="404">
        <f t="shared" si="9"/>
        <v>14323</v>
      </c>
      <c r="M73" s="854">
        <v>495</v>
      </c>
      <c r="N73" s="508">
        <v>0</v>
      </c>
      <c r="O73" s="509">
        <f t="shared" si="10"/>
        <v>675</v>
      </c>
      <c r="P73" s="854">
        <v>187</v>
      </c>
      <c r="Q73" s="977">
        <v>15868</v>
      </c>
      <c r="R73" s="977">
        <v>486</v>
      </c>
      <c r="S73" s="508">
        <f t="shared" si="11"/>
        <v>32034</v>
      </c>
      <c r="T73" s="856">
        <f t="shared" si="14"/>
        <v>78584</v>
      </c>
      <c r="U73" s="213"/>
      <c r="V73" s="213"/>
      <c r="W73" s="213"/>
      <c r="X73" s="213"/>
      <c r="Y73" s="213"/>
      <c r="Z73" s="213"/>
      <c r="AA73" s="213"/>
      <c r="AB73" s="213"/>
      <c r="AC73" s="213"/>
      <c r="AD73" s="213"/>
      <c r="AE73" s="213"/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  <c r="BI73" s="214"/>
      <c r="BJ73" s="214"/>
      <c r="BK73" s="214"/>
      <c r="BL73" s="214"/>
      <c r="BM73" s="214"/>
    </row>
    <row r="74" spans="1:65" ht="12.75">
      <c r="A74" s="370">
        <f t="shared" si="12"/>
        <v>36</v>
      </c>
      <c r="B74" s="890">
        <v>6839</v>
      </c>
      <c r="C74" s="400" t="s">
        <v>320</v>
      </c>
      <c r="D74" s="400" t="s">
        <v>331</v>
      </c>
      <c r="E74" s="393" t="s">
        <v>87</v>
      </c>
      <c r="F74" s="1002">
        <v>44992</v>
      </c>
      <c r="G74" s="844"/>
      <c r="H74" s="842"/>
      <c r="I74" s="893">
        <v>46175</v>
      </c>
      <c r="J74" s="1240">
        <v>0</v>
      </c>
      <c r="K74" s="403">
        <f t="shared" si="13"/>
        <v>44992</v>
      </c>
      <c r="L74" s="404">
        <f t="shared" si="9"/>
        <v>13844</v>
      </c>
      <c r="M74" s="844">
        <v>495</v>
      </c>
      <c r="N74" s="403">
        <v>0</v>
      </c>
      <c r="O74" s="405">
        <f t="shared" si="10"/>
        <v>652</v>
      </c>
      <c r="P74" s="844">
        <v>187</v>
      </c>
      <c r="Q74" s="1003">
        <v>8310</v>
      </c>
      <c r="R74" s="1003">
        <v>486</v>
      </c>
      <c r="S74" s="403">
        <f t="shared" si="11"/>
        <v>23974</v>
      </c>
      <c r="T74" s="407">
        <f t="shared" si="14"/>
        <v>68966</v>
      </c>
      <c r="U74" s="213"/>
      <c r="V74" s="213"/>
      <c r="W74" s="213"/>
      <c r="X74" s="213"/>
      <c r="Y74" s="213"/>
      <c r="Z74" s="213"/>
      <c r="AA74" s="213"/>
      <c r="AB74" s="213"/>
      <c r="AC74" s="213"/>
      <c r="AD74" s="213"/>
      <c r="AE74" s="213"/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  <c r="BI74" s="214"/>
      <c r="BJ74" s="214"/>
      <c r="BK74" s="214"/>
      <c r="BL74" s="214"/>
      <c r="BM74" s="214"/>
    </row>
    <row r="75" spans="1:65" ht="12.75">
      <c r="A75" s="370">
        <f t="shared" si="12"/>
        <v>37</v>
      </c>
      <c r="B75" s="1004">
        <v>6583</v>
      </c>
      <c r="C75" s="1005" t="s">
        <v>332</v>
      </c>
      <c r="D75" s="1005" t="s">
        <v>333</v>
      </c>
      <c r="E75" s="1006" t="s">
        <v>326</v>
      </c>
      <c r="F75" s="1007">
        <v>42016</v>
      </c>
      <c r="G75" s="859"/>
      <c r="H75" s="851"/>
      <c r="I75" s="860">
        <v>45844</v>
      </c>
      <c r="J75" s="1235">
        <v>383</v>
      </c>
      <c r="K75" s="508">
        <f t="shared" si="13"/>
        <v>42399</v>
      </c>
      <c r="L75" s="404">
        <f t="shared" si="9"/>
        <v>13046</v>
      </c>
      <c r="M75" s="854">
        <v>495</v>
      </c>
      <c r="N75" s="508">
        <v>0</v>
      </c>
      <c r="O75" s="509">
        <f t="shared" si="10"/>
        <v>615</v>
      </c>
      <c r="P75" s="854">
        <v>187</v>
      </c>
      <c r="Q75" s="1008">
        <v>11192</v>
      </c>
      <c r="R75" s="1008">
        <v>0</v>
      </c>
      <c r="S75" s="508">
        <f t="shared" si="11"/>
        <v>25535</v>
      </c>
      <c r="T75" s="856">
        <f t="shared" si="14"/>
        <v>67934</v>
      </c>
      <c r="U75" s="213"/>
      <c r="V75" s="213"/>
      <c r="W75" s="213"/>
      <c r="X75" s="213"/>
      <c r="Y75" s="213"/>
      <c r="Z75" s="213"/>
      <c r="AA75" s="213"/>
      <c r="AB75" s="213"/>
      <c r="AC75" s="213"/>
      <c r="AD75" s="213"/>
      <c r="AE75" s="213"/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  <c r="BI75" s="214"/>
      <c r="BJ75" s="214"/>
      <c r="BK75" s="214"/>
      <c r="BL75" s="214"/>
      <c r="BM75" s="214"/>
    </row>
    <row r="76" spans="1:65" ht="12.75">
      <c r="A76" s="370">
        <f t="shared" si="12"/>
        <v>38</v>
      </c>
      <c r="B76" s="848">
        <v>6945</v>
      </c>
      <c r="C76" s="849" t="s">
        <v>332</v>
      </c>
      <c r="D76" s="875" t="s">
        <v>334</v>
      </c>
      <c r="E76" s="850" t="s">
        <v>335</v>
      </c>
      <c r="F76" s="851">
        <v>37580</v>
      </c>
      <c r="G76" s="1009"/>
      <c r="H76" s="1010"/>
      <c r="I76" s="860">
        <v>45864</v>
      </c>
      <c r="J76" s="1235">
        <v>331</v>
      </c>
      <c r="K76" s="508">
        <f t="shared" si="13"/>
        <v>37911</v>
      </c>
      <c r="L76" s="404">
        <f t="shared" si="9"/>
        <v>11665</v>
      </c>
      <c r="M76" s="854">
        <v>495</v>
      </c>
      <c r="N76" s="508">
        <v>0</v>
      </c>
      <c r="O76" s="509">
        <f t="shared" si="10"/>
        <v>550</v>
      </c>
      <c r="P76" s="854">
        <v>187</v>
      </c>
      <c r="Q76" s="861">
        <v>15868</v>
      </c>
      <c r="R76" s="861">
        <v>486</v>
      </c>
      <c r="S76" s="508">
        <f t="shared" si="11"/>
        <v>29251</v>
      </c>
      <c r="T76" s="856">
        <f t="shared" si="14"/>
        <v>67162</v>
      </c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  <c r="BI76" s="214"/>
      <c r="BJ76" s="214"/>
      <c r="BK76" s="214"/>
      <c r="BL76" s="214"/>
      <c r="BM76" s="214"/>
    </row>
    <row r="77" spans="1:65" s="501" customFormat="1" ht="12.75">
      <c r="A77" s="468">
        <f t="shared" si="12"/>
        <v>39</v>
      </c>
      <c r="B77" s="857">
        <v>6426</v>
      </c>
      <c r="C77" s="400" t="s">
        <v>336</v>
      </c>
      <c r="D77" s="875" t="s">
        <v>337</v>
      </c>
      <c r="E77" s="850" t="s">
        <v>338</v>
      </c>
      <c r="F77" s="851">
        <v>55049</v>
      </c>
      <c r="G77" s="859"/>
      <c r="H77" s="851"/>
      <c r="I77" s="860">
        <v>46090</v>
      </c>
      <c r="J77" s="1239">
        <v>0</v>
      </c>
      <c r="K77" s="508">
        <f t="shared" si="13"/>
        <v>55049</v>
      </c>
      <c r="L77" s="404">
        <f t="shared" si="9"/>
        <v>16939</v>
      </c>
      <c r="M77" s="854">
        <v>495</v>
      </c>
      <c r="N77" s="508">
        <v>0</v>
      </c>
      <c r="O77" s="509">
        <f t="shared" si="10"/>
        <v>798</v>
      </c>
      <c r="P77" s="854">
        <v>187</v>
      </c>
      <c r="Q77" s="861">
        <v>8551</v>
      </c>
      <c r="R77" s="861">
        <v>342</v>
      </c>
      <c r="S77" s="508">
        <f t="shared" si="11"/>
        <v>27312</v>
      </c>
      <c r="T77" s="856">
        <f t="shared" si="14"/>
        <v>82361</v>
      </c>
    </row>
    <row r="78" spans="1:65" ht="12.75">
      <c r="A78" s="370">
        <f t="shared" si="12"/>
        <v>40</v>
      </c>
      <c r="B78" s="1011">
        <v>6837</v>
      </c>
      <c r="C78" s="400" t="s">
        <v>336</v>
      </c>
      <c r="D78" s="1012" t="s">
        <v>339</v>
      </c>
      <c r="E78" s="1013" t="s">
        <v>340</v>
      </c>
      <c r="F78" s="1014">
        <v>53356</v>
      </c>
      <c r="G78" s="1014"/>
      <c r="H78" s="1014"/>
      <c r="I78" s="1015">
        <v>45764</v>
      </c>
      <c r="J78" s="1239">
        <v>873</v>
      </c>
      <c r="K78" s="508">
        <f t="shared" si="13"/>
        <v>54229</v>
      </c>
      <c r="L78" s="404">
        <f t="shared" si="9"/>
        <v>16686</v>
      </c>
      <c r="M78" s="862">
        <v>495</v>
      </c>
      <c r="N78" s="508">
        <v>0</v>
      </c>
      <c r="O78" s="509">
        <f t="shared" si="10"/>
        <v>786</v>
      </c>
      <c r="P78" s="862">
        <v>187</v>
      </c>
      <c r="Q78" s="861">
        <v>6921</v>
      </c>
      <c r="R78" s="861">
        <v>404</v>
      </c>
      <c r="S78" s="508">
        <f t="shared" si="11"/>
        <v>25479</v>
      </c>
      <c r="T78" s="908">
        <f t="shared" si="14"/>
        <v>79708</v>
      </c>
      <c r="U78" s="213"/>
      <c r="V78" s="213"/>
      <c r="W78" s="213"/>
      <c r="X78" s="213"/>
      <c r="Y78" s="213"/>
      <c r="Z78" s="213"/>
      <c r="AA78" s="213"/>
      <c r="AB78" s="213"/>
      <c r="AC78" s="213"/>
      <c r="AD78" s="213"/>
      <c r="AE78" s="213"/>
      <c r="AF78" s="213"/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  <c r="BI78" s="214"/>
      <c r="BJ78" s="214"/>
      <c r="BK78" s="214"/>
      <c r="BL78" s="214"/>
      <c r="BM78" s="214"/>
    </row>
    <row r="79" spans="1:65" ht="12.75">
      <c r="A79" s="370">
        <f t="shared" si="12"/>
        <v>41</v>
      </c>
      <c r="B79" s="890">
        <v>6831</v>
      </c>
      <c r="C79" s="400" t="s">
        <v>336</v>
      </c>
      <c r="D79" s="1016" t="s">
        <v>341</v>
      </c>
      <c r="E79" s="935" t="s">
        <v>342</v>
      </c>
      <c r="F79" s="405">
        <v>48008</v>
      </c>
      <c r="G79" s="898"/>
      <c r="H79" s="894"/>
      <c r="I79" s="402">
        <v>46035</v>
      </c>
      <c r="J79" s="1239">
        <v>0</v>
      </c>
      <c r="K79" s="979">
        <f t="shared" si="13"/>
        <v>48008</v>
      </c>
      <c r="L79" s="404">
        <f t="shared" si="9"/>
        <v>14772</v>
      </c>
      <c r="M79" s="979">
        <v>495</v>
      </c>
      <c r="N79" s="403">
        <v>0</v>
      </c>
      <c r="O79" s="405">
        <f t="shared" si="10"/>
        <v>696</v>
      </c>
      <c r="P79" s="979">
        <v>187</v>
      </c>
      <c r="Q79" s="406">
        <v>8551</v>
      </c>
      <c r="R79" s="406">
        <v>342</v>
      </c>
      <c r="S79" s="403">
        <f t="shared" si="11"/>
        <v>25043</v>
      </c>
      <c r="T79" s="979">
        <f>K79+S79</f>
        <v>73051</v>
      </c>
      <c r="U79" s="213"/>
      <c r="V79" s="213"/>
      <c r="W79" s="213"/>
      <c r="X79" s="213"/>
      <c r="Y79" s="213"/>
      <c r="Z79" s="213"/>
      <c r="AA79" s="213"/>
      <c r="AB79" s="213"/>
      <c r="AC79" s="213"/>
      <c r="AD79" s="213"/>
      <c r="AE79" s="213"/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  <c r="BI79" s="214"/>
      <c r="BJ79" s="214"/>
      <c r="BK79" s="214"/>
      <c r="BL79" s="214"/>
      <c r="BM79" s="214"/>
    </row>
    <row r="80" spans="1:65" ht="12.75">
      <c r="A80" s="370">
        <f t="shared" si="12"/>
        <v>42</v>
      </c>
      <c r="B80" s="840">
        <v>6835</v>
      </c>
      <c r="C80" s="400" t="s">
        <v>336</v>
      </c>
      <c r="D80" s="1016" t="s">
        <v>343</v>
      </c>
      <c r="E80" s="935" t="s">
        <v>342</v>
      </c>
      <c r="F80" s="405">
        <v>48008</v>
      </c>
      <c r="G80" s="898"/>
      <c r="H80" s="894"/>
      <c r="I80" s="402">
        <v>46035</v>
      </c>
      <c r="J80" s="1239">
        <v>0</v>
      </c>
      <c r="K80" s="403">
        <f t="shared" si="13"/>
        <v>48008</v>
      </c>
      <c r="L80" s="404">
        <f t="shared" si="9"/>
        <v>14772</v>
      </c>
      <c r="M80" s="844">
        <v>495</v>
      </c>
      <c r="N80" s="403">
        <v>0</v>
      </c>
      <c r="O80" s="405">
        <f t="shared" si="10"/>
        <v>696</v>
      </c>
      <c r="P80" s="844">
        <v>187</v>
      </c>
      <c r="Q80" s="406">
        <v>8310</v>
      </c>
      <c r="R80" s="406">
        <v>486</v>
      </c>
      <c r="S80" s="403">
        <f t="shared" si="11"/>
        <v>24946</v>
      </c>
      <c r="T80" s="407">
        <f>SUM(K80+S80)</f>
        <v>72954</v>
      </c>
      <c r="U80" s="213"/>
      <c r="V80" s="213"/>
      <c r="W80" s="213"/>
      <c r="X80" s="213"/>
      <c r="Y80" s="213"/>
      <c r="Z80" s="213"/>
      <c r="AA80" s="213"/>
      <c r="AB80" s="213"/>
      <c r="AC80" s="213"/>
      <c r="AD80" s="213"/>
      <c r="AE80" s="213"/>
      <c r="AF80" s="213"/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  <c r="BI80" s="214"/>
      <c r="BJ80" s="214"/>
      <c r="BK80" s="214"/>
      <c r="BL80" s="214"/>
      <c r="BM80" s="214"/>
    </row>
    <row r="81" spans="1:74" ht="12.75">
      <c r="A81" s="370">
        <f t="shared" si="12"/>
        <v>43</v>
      </c>
      <c r="B81" s="857">
        <v>6827</v>
      </c>
      <c r="C81" s="849" t="s">
        <v>205</v>
      </c>
      <c r="D81" s="1017" t="s">
        <v>344</v>
      </c>
      <c r="E81" s="850" t="s">
        <v>207</v>
      </c>
      <c r="F81" s="851">
        <v>100076</v>
      </c>
      <c r="G81" s="859"/>
      <c r="H81" s="851"/>
      <c r="I81" s="860">
        <v>46273</v>
      </c>
      <c r="J81" s="1239">
        <v>0</v>
      </c>
      <c r="K81" s="508">
        <f t="shared" si="13"/>
        <v>100076</v>
      </c>
      <c r="L81" s="404">
        <f t="shared" si="9"/>
        <v>30793</v>
      </c>
      <c r="M81" s="854">
        <v>495</v>
      </c>
      <c r="N81" s="508">
        <v>0</v>
      </c>
      <c r="O81" s="509">
        <f t="shared" si="10"/>
        <v>1451</v>
      </c>
      <c r="P81" s="854">
        <v>187</v>
      </c>
      <c r="Q81" s="1018">
        <v>6921</v>
      </c>
      <c r="R81" s="1018">
        <v>404</v>
      </c>
      <c r="S81" s="508">
        <f t="shared" si="11"/>
        <v>40251</v>
      </c>
      <c r="T81" s="856">
        <f>SUM(K81+S81)</f>
        <v>140327</v>
      </c>
      <c r="U81" s="213"/>
      <c r="V81" s="213"/>
      <c r="W81" s="213"/>
      <c r="X81" s="213"/>
      <c r="Y81" s="213"/>
      <c r="Z81" s="213"/>
      <c r="AA81" s="213"/>
      <c r="AB81" s="213"/>
      <c r="AC81" s="213"/>
      <c r="AD81" s="213"/>
      <c r="AE81" s="213"/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  <c r="BI81" s="214"/>
      <c r="BJ81" s="214"/>
      <c r="BK81" s="214"/>
      <c r="BL81" s="214"/>
      <c r="BM81" s="214"/>
    </row>
    <row r="82" spans="1:74" s="369" customFormat="1" ht="12.75">
      <c r="A82" s="390">
        <f t="shared" si="12"/>
        <v>44</v>
      </c>
      <c r="B82" s="399">
        <v>6943</v>
      </c>
      <c r="C82" s="1019" t="s">
        <v>110</v>
      </c>
      <c r="D82" s="1020" t="s">
        <v>345</v>
      </c>
      <c r="E82" s="1021" t="s">
        <v>109</v>
      </c>
      <c r="F82" s="1022">
        <v>49731</v>
      </c>
      <c r="G82" s="844"/>
      <c r="H82" s="842"/>
      <c r="I82" s="893"/>
      <c r="J82" s="1241">
        <v>0</v>
      </c>
      <c r="K82" s="403">
        <f t="shared" si="13"/>
        <v>49731</v>
      </c>
      <c r="L82" s="404">
        <f t="shared" si="9"/>
        <v>15302</v>
      </c>
      <c r="M82" s="844">
        <v>495</v>
      </c>
      <c r="N82" s="403">
        <v>0</v>
      </c>
      <c r="O82" s="405">
        <f t="shared" si="10"/>
        <v>721</v>
      </c>
      <c r="P82" s="844">
        <v>187</v>
      </c>
      <c r="Q82" s="406">
        <v>8310</v>
      </c>
      <c r="R82" s="406">
        <v>486</v>
      </c>
      <c r="S82" s="403">
        <f t="shared" si="11"/>
        <v>25501</v>
      </c>
      <c r="T82" s="407">
        <f>SUM(K82+S82)</f>
        <v>75232</v>
      </c>
      <c r="U82" s="391"/>
      <c r="V82" s="391"/>
      <c r="W82" s="391"/>
      <c r="X82" s="391"/>
      <c r="Y82" s="391"/>
      <c r="Z82" s="391"/>
      <c r="AA82" s="391"/>
      <c r="AB82" s="391"/>
      <c r="AC82" s="391"/>
      <c r="AD82" s="391"/>
      <c r="AE82" s="391"/>
      <c r="AF82" s="391"/>
      <c r="AG82" s="391"/>
      <c r="AH82" s="391"/>
      <c r="AI82" s="391"/>
      <c r="AJ82" s="391"/>
      <c r="AK82" s="391"/>
      <c r="AL82" s="391"/>
      <c r="AM82" s="391"/>
      <c r="AN82" s="391"/>
      <c r="AO82" s="391"/>
      <c r="AP82" s="391"/>
      <c r="AQ82" s="391"/>
      <c r="AR82" s="391"/>
      <c r="AS82" s="391"/>
      <c r="AT82" s="391"/>
      <c r="AU82" s="391"/>
    </row>
    <row r="83" spans="1:74" ht="12.75">
      <c r="A83" s="370">
        <f t="shared" si="12"/>
        <v>45</v>
      </c>
      <c r="B83" s="840">
        <v>6564</v>
      </c>
      <c r="C83" s="400" t="s">
        <v>163</v>
      </c>
      <c r="D83" s="832" t="s">
        <v>346</v>
      </c>
      <c r="E83" s="841" t="s">
        <v>106</v>
      </c>
      <c r="F83" s="842">
        <v>41372</v>
      </c>
      <c r="G83" s="1023"/>
      <c r="H83" s="1024"/>
      <c r="I83" s="893">
        <v>46112</v>
      </c>
      <c r="J83" s="1239">
        <v>0</v>
      </c>
      <c r="K83" s="1025">
        <f t="shared" si="13"/>
        <v>41372</v>
      </c>
      <c r="L83" s="1026">
        <f t="shared" si="9"/>
        <v>12730</v>
      </c>
      <c r="M83" s="859">
        <v>495</v>
      </c>
      <c r="N83" s="1025">
        <v>0</v>
      </c>
      <c r="O83" s="884">
        <f t="shared" si="10"/>
        <v>600</v>
      </c>
      <c r="P83" s="859">
        <v>187</v>
      </c>
      <c r="Q83" s="1027">
        <v>8310</v>
      </c>
      <c r="R83" s="1027">
        <v>486</v>
      </c>
      <c r="S83" s="1025">
        <f t="shared" si="11"/>
        <v>22808</v>
      </c>
      <c r="T83" s="951">
        <f>SUM(K83+S83)</f>
        <v>64180</v>
      </c>
      <c r="U83" s="213"/>
      <c r="V83" s="213"/>
      <c r="W83" s="213"/>
      <c r="X83" s="213"/>
      <c r="Y83" s="213"/>
      <c r="Z83" s="213"/>
      <c r="AA83" s="213"/>
      <c r="AB83" s="213"/>
      <c r="AC83" s="213"/>
      <c r="AD83" s="213"/>
      <c r="AE83" s="213"/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  <c r="BI83" s="214"/>
      <c r="BJ83" s="214"/>
      <c r="BK83" s="214"/>
      <c r="BL83" s="214"/>
      <c r="BM83" s="214"/>
    </row>
    <row r="84" spans="1:74" ht="12.75">
      <c r="A84" s="370">
        <f t="shared" si="12"/>
        <v>46</v>
      </c>
      <c r="B84" s="1028">
        <v>6983</v>
      </c>
      <c r="C84" s="1029" t="s">
        <v>118</v>
      </c>
      <c r="D84" s="1030" t="s">
        <v>347</v>
      </c>
      <c r="E84" s="1030" t="s">
        <v>90</v>
      </c>
      <c r="F84" s="1031">
        <v>53571</v>
      </c>
      <c r="G84" s="1032"/>
      <c r="H84" s="1033"/>
      <c r="I84" s="172">
        <v>45955</v>
      </c>
      <c r="J84" s="1239">
        <v>0</v>
      </c>
      <c r="K84" s="508">
        <f t="shared" si="13"/>
        <v>53571</v>
      </c>
      <c r="L84" s="404">
        <f t="shared" si="9"/>
        <v>16484</v>
      </c>
      <c r="M84" s="854">
        <v>495</v>
      </c>
      <c r="N84" s="508">
        <v>0</v>
      </c>
      <c r="O84" s="509">
        <f t="shared" si="10"/>
        <v>777</v>
      </c>
      <c r="P84" s="854">
        <v>187</v>
      </c>
      <c r="Q84" s="862">
        <v>8551</v>
      </c>
      <c r="R84" s="862">
        <v>342</v>
      </c>
      <c r="S84" s="508">
        <f t="shared" si="11"/>
        <v>26836</v>
      </c>
      <c r="T84" s="856">
        <f>SUM(K84+S84)</f>
        <v>80407</v>
      </c>
      <c r="U84" s="213"/>
      <c r="V84" s="213"/>
      <c r="W84" s="213"/>
      <c r="X84" s="213"/>
      <c r="Y84" s="213"/>
      <c r="Z84" s="213"/>
      <c r="AA84" s="213"/>
      <c r="AB84" s="213"/>
      <c r="AC84" s="213"/>
      <c r="AD84" s="213"/>
      <c r="AE84" s="213"/>
      <c r="AF84" s="213"/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  <c r="BI84" s="214"/>
      <c r="BJ84" s="214"/>
      <c r="BK84" s="214"/>
      <c r="BL84" s="214"/>
      <c r="BM84" s="214"/>
    </row>
    <row r="85" spans="1:74" ht="12.75">
      <c r="A85" s="370">
        <f t="shared" si="12"/>
        <v>47</v>
      </c>
      <c r="B85" s="1034" t="s">
        <v>348</v>
      </c>
      <c r="C85" s="1034" t="s">
        <v>349</v>
      </c>
      <c r="D85" s="849" t="s">
        <v>350</v>
      </c>
      <c r="E85" s="850" t="s">
        <v>249</v>
      </c>
      <c r="F85" s="851">
        <v>70825</v>
      </c>
      <c r="G85" s="859"/>
      <c r="H85" s="851"/>
      <c r="I85" s="860">
        <v>45758</v>
      </c>
      <c r="J85" s="1235">
        <v>1160</v>
      </c>
      <c r="K85" s="508">
        <f t="shared" si="13"/>
        <v>71985</v>
      </c>
      <c r="L85" s="404">
        <f t="shared" si="9"/>
        <v>22150</v>
      </c>
      <c r="M85" s="980">
        <v>495</v>
      </c>
      <c r="N85" s="508">
        <v>0</v>
      </c>
      <c r="O85" s="509">
        <f t="shared" si="10"/>
        <v>1044</v>
      </c>
      <c r="P85" s="980">
        <v>187</v>
      </c>
      <c r="Q85" s="861">
        <v>8551</v>
      </c>
      <c r="R85" s="861">
        <v>342</v>
      </c>
      <c r="S85" s="508">
        <f t="shared" si="11"/>
        <v>32769</v>
      </c>
      <c r="T85" s="980">
        <f>SUM(K85,S85)</f>
        <v>104754</v>
      </c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  <c r="BI85" s="214"/>
      <c r="BJ85" s="214"/>
      <c r="BK85" s="214"/>
      <c r="BL85" s="214"/>
      <c r="BM85" s="214"/>
    </row>
    <row r="86" spans="1:74" ht="12.75">
      <c r="A86" s="370">
        <f t="shared" si="12"/>
        <v>48</v>
      </c>
      <c r="B86" s="399">
        <v>6930</v>
      </c>
      <c r="C86" s="972" t="s">
        <v>349</v>
      </c>
      <c r="D86" s="400" t="s">
        <v>351</v>
      </c>
      <c r="E86" s="400" t="s">
        <v>352</v>
      </c>
      <c r="F86" s="401">
        <v>59159</v>
      </c>
      <c r="G86" s="898"/>
      <c r="H86" s="894"/>
      <c r="I86" s="402">
        <v>46056</v>
      </c>
      <c r="J86" s="1239">
        <v>0</v>
      </c>
      <c r="K86" s="403">
        <f t="shared" si="13"/>
        <v>59159</v>
      </c>
      <c r="L86" s="404">
        <f t="shared" si="9"/>
        <v>18203</v>
      </c>
      <c r="M86" s="844">
        <v>495</v>
      </c>
      <c r="N86" s="403">
        <v>0</v>
      </c>
      <c r="O86" s="405">
        <f t="shared" si="10"/>
        <v>858</v>
      </c>
      <c r="P86" s="844">
        <v>187</v>
      </c>
      <c r="Q86" s="406">
        <v>8310</v>
      </c>
      <c r="R86" s="406">
        <v>486</v>
      </c>
      <c r="S86" s="403">
        <f t="shared" si="11"/>
        <v>28539</v>
      </c>
      <c r="T86" s="407">
        <f>SUM(K86+S86)</f>
        <v>87698</v>
      </c>
      <c r="U86" s="213"/>
      <c r="V86" s="213"/>
      <c r="W86" s="213"/>
      <c r="X86" s="213"/>
      <c r="Y86" s="213"/>
      <c r="Z86" s="213"/>
      <c r="AA86" s="213"/>
      <c r="AB86" s="213"/>
      <c r="AC86" s="213"/>
      <c r="AD86" s="213"/>
      <c r="AE86" s="213"/>
      <c r="AF86" s="213"/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  <c r="BI86" s="214"/>
      <c r="BJ86" s="214"/>
      <c r="BK86" s="214"/>
      <c r="BL86" s="214"/>
      <c r="BM86" s="214"/>
    </row>
    <row r="87" spans="1:74" s="409" customFormat="1" ht="12.75">
      <c r="A87" s="370">
        <f t="shared" si="12"/>
        <v>49</v>
      </c>
      <c r="B87" s="848">
        <v>6828</v>
      </c>
      <c r="C87" s="849" t="s">
        <v>126</v>
      </c>
      <c r="D87" s="875" t="s">
        <v>353</v>
      </c>
      <c r="E87" s="850" t="s">
        <v>354</v>
      </c>
      <c r="F87" s="851">
        <v>94690</v>
      </c>
      <c r="G87" s="859"/>
      <c r="H87" s="851"/>
      <c r="I87" s="860">
        <v>46301</v>
      </c>
      <c r="J87" s="1239">
        <v>0</v>
      </c>
      <c r="K87" s="508">
        <f t="shared" si="13"/>
        <v>94690</v>
      </c>
      <c r="L87" s="853">
        <f t="shared" si="9"/>
        <v>29136</v>
      </c>
      <c r="M87" s="980">
        <v>495</v>
      </c>
      <c r="N87" s="508">
        <v>0</v>
      </c>
      <c r="O87" s="509">
        <f t="shared" si="10"/>
        <v>1373</v>
      </c>
      <c r="P87" s="980">
        <v>187</v>
      </c>
      <c r="Q87" s="861">
        <v>8310</v>
      </c>
      <c r="R87" s="861">
        <v>0</v>
      </c>
      <c r="S87" s="508">
        <f t="shared" si="11"/>
        <v>39501</v>
      </c>
      <c r="T87" s="980">
        <f>K87+S87</f>
        <v>134191</v>
      </c>
      <c r="U87" s="408"/>
      <c r="V87" s="408"/>
      <c r="W87" s="408"/>
      <c r="X87" s="408"/>
      <c r="Y87" s="408"/>
      <c r="Z87" s="408"/>
      <c r="AA87" s="408"/>
      <c r="AB87" s="408"/>
      <c r="AC87" s="408"/>
      <c r="AD87" s="408"/>
      <c r="AE87" s="408"/>
      <c r="AF87" s="408"/>
      <c r="AG87" s="408"/>
      <c r="AH87" s="408"/>
      <c r="AI87" s="408"/>
      <c r="AJ87" s="408"/>
      <c r="AK87" s="408"/>
      <c r="AL87" s="408"/>
      <c r="AM87" s="408"/>
      <c r="AN87" s="408"/>
      <c r="AO87" s="408"/>
      <c r="AP87" s="408"/>
      <c r="AQ87" s="408"/>
      <c r="AR87" s="408"/>
      <c r="AS87" s="408"/>
      <c r="AT87" s="408"/>
      <c r="AU87" s="408"/>
    </row>
    <row r="88" spans="1:74" ht="12.75">
      <c r="A88" s="370">
        <f t="shared" si="12"/>
        <v>50</v>
      </c>
      <c r="B88" s="857">
        <v>6934</v>
      </c>
      <c r="C88" s="849" t="s">
        <v>126</v>
      </c>
      <c r="D88" s="875" t="s">
        <v>355</v>
      </c>
      <c r="E88" s="850" t="s">
        <v>143</v>
      </c>
      <c r="F88" s="851">
        <v>83568</v>
      </c>
      <c r="G88" s="859"/>
      <c r="H88" s="851"/>
      <c r="I88" s="860">
        <v>46301</v>
      </c>
      <c r="J88" s="1239">
        <v>0</v>
      </c>
      <c r="K88" s="508">
        <f t="shared" si="13"/>
        <v>83568</v>
      </c>
      <c r="L88" s="853">
        <f t="shared" si="9"/>
        <v>25714</v>
      </c>
      <c r="M88" s="980">
        <v>495</v>
      </c>
      <c r="N88" s="508">
        <v>0</v>
      </c>
      <c r="O88" s="509">
        <f t="shared" si="10"/>
        <v>1212</v>
      </c>
      <c r="P88" s="980">
        <v>187</v>
      </c>
      <c r="Q88" s="861">
        <v>0</v>
      </c>
      <c r="R88" s="861">
        <v>0</v>
      </c>
      <c r="S88" s="508">
        <f t="shared" si="11"/>
        <v>27608</v>
      </c>
      <c r="T88" s="980">
        <f>K88+S88</f>
        <v>111176</v>
      </c>
      <c r="U88" s="213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  <c r="BI88" s="214"/>
      <c r="BJ88" s="214"/>
      <c r="BK88" s="214"/>
      <c r="BL88" s="214"/>
      <c r="BM88" s="214"/>
    </row>
    <row r="89" spans="1:74" ht="12.75">
      <c r="A89" s="264"/>
      <c r="B89" s="265"/>
      <c r="C89" s="265"/>
      <c r="D89" s="1229" t="s">
        <v>173</v>
      </c>
      <c r="E89" s="266" t="s">
        <v>123</v>
      </c>
      <c r="F89" s="271">
        <f>SUM(F64:F88)</f>
        <v>1268075</v>
      </c>
      <c r="G89" s="271">
        <f t="shared" ref="G89:H89" si="15">SUM(G64:G88)</f>
        <v>0</v>
      </c>
      <c r="H89" s="271">
        <f t="shared" si="15"/>
        <v>0</v>
      </c>
      <c r="I89" s="944" t="s">
        <v>123</v>
      </c>
      <c r="J89" s="271">
        <f>SUM(J64:J88)</f>
        <v>4354</v>
      </c>
      <c r="K89" s="271">
        <f t="shared" ref="K89:T89" si="16">SUM(K64:K88)</f>
        <v>1272429</v>
      </c>
      <c r="L89" s="271">
        <f t="shared" si="16"/>
        <v>391525</v>
      </c>
      <c r="M89" s="271">
        <f t="shared" si="16"/>
        <v>12375</v>
      </c>
      <c r="N89" s="271">
        <f t="shared" si="16"/>
        <v>0</v>
      </c>
      <c r="O89" s="271">
        <f t="shared" si="16"/>
        <v>18449</v>
      </c>
      <c r="P89" s="271">
        <f t="shared" si="16"/>
        <v>4675</v>
      </c>
      <c r="Q89" s="271">
        <f t="shared" si="16"/>
        <v>221645</v>
      </c>
      <c r="R89" s="271">
        <f t="shared" si="16"/>
        <v>9201</v>
      </c>
      <c r="S89" s="271">
        <f t="shared" si="16"/>
        <v>657870</v>
      </c>
      <c r="T89" s="271">
        <f t="shared" si="16"/>
        <v>1930299</v>
      </c>
      <c r="U89" s="272"/>
      <c r="V89" s="272"/>
      <c r="W89" s="272"/>
      <c r="X89" s="272"/>
      <c r="Y89" s="272"/>
      <c r="Z89" s="272"/>
      <c r="AA89" s="272"/>
      <c r="AB89" s="272"/>
      <c r="AC89" s="272"/>
      <c r="AD89" s="272"/>
      <c r="AE89" s="272"/>
      <c r="AF89" s="272"/>
      <c r="AG89" s="272"/>
      <c r="AH89" s="272"/>
      <c r="AI89" s="272"/>
      <c r="AJ89" s="272"/>
      <c r="AK89" s="272"/>
      <c r="AL89" s="272"/>
      <c r="AM89" s="272"/>
      <c r="AN89" s="272"/>
      <c r="AO89" s="272"/>
      <c r="AP89" s="272"/>
      <c r="AQ89" s="272"/>
      <c r="AR89" s="272"/>
      <c r="AS89" s="272"/>
      <c r="AT89" s="272"/>
      <c r="AU89" s="272"/>
      <c r="AV89" s="272"/>
      <c r="AW89" s="272"/>
      <c r="AX89" s="272"/>
      <c r="AY89" s="272"/>
      <c r="AZ89" s="272"/>
      <c r="BA89" s="272"/>
      <c r="BB89" s="272"/>
      <c r="BC89" s="272"/>
      <c r="BD89" s="272"/>
      <c r="BE89" s="272"/>
      <c r="BF89" s="272"/>
      <c r="BG89" s="272"/>
      <c r="BH89" s="272"/>
      <c r="BI89" s="272"/>
      <c r="BJ89" s="272"/>
      <c r="BK89" s="272"/>
      <c r="BL89" s="272"/>
      <c r="BM89" s="272"/>
      <c r="BN89" s="272"/>
      <c r="BO89" s="272"/>
      <c r="BP89" s="272"/>
      <c r="BQ89" s="272"/>
      <c r="BR89" s="272"/>
      <c r="BS89" s="272"/>
      <c r="BT89" s="272"/>
      <c r="BU89" s="272"/>
      <c r="BV89" s="272"/>
    </row>
    <row r="90" spans="1:74" ht="12.75">
      <c r="A90" s="3" t="s">
        <v>124</v>
      </c>
      <c r="B90" s="213"/>
      <c r="C90" s="213"/>
      <c r="D90" s="267"/>
      <c r="E90" s="213"/>
      <c r="F90" s="214"/>
      <c r="G90" s="214"/>
      <c r="H90" s="214"/>
      <c r="I90" s="214"/>
      <c r="J90" s="214"/>
      <c r="K90" s="214"/>
      <c r="L90" s="213"/>
      <c r="M90" s="213"/>
      <c r="N90" s="213"/>
      <c r="O90" s="213"/>
      <c r="P90" s="213"/>
      <c r="Q90" s="213"/>
      <c r="R90" s="213"/>
      <c r="S90" s="213"/>
      <c r="T90" s="213"/>
      <c r="U90" s="214"/>
      <c r="V90" s="214"/>
      <c r="W90" s="214"/>
      <c r="X90" s="214"/>
      <c r="Y90" s="214"/>
      <c r="Z90" s="214"/>
      <c r="AA90" s="214"/>
      <c r="AB90" s="214"/>
      <c r="AC90" s="214"/>
      <c r="AD90" s="214"/>
      <c r="AE90" s="214"/>
      <c r="AF90" s="214"/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</row>
    <row r="91" spans="1:74" ht="12.75">
      <c r="A91" s="3" t="s">
        <v>125</v>
      </c>
      <c r="B91" s="213"/>
      <c r="C91" s="213"/>
      <c r="D91" s="267"/>
      <c r="E91" s="213"/>
      <c r="F91" s="214"/>
      <c r="G91" s="214"/>
      <c r="H91" s="214"/>
      <c r="I91" s="214"/>
      <c r="J91" s="214"/>
      <c r="K91" s="214"/>
      <c r="L91" s="1264"/>
      <c r="M91" s="1264"/>
      <c r="N91" s="213"/>
      <c r="O91" s="213"/>
      <c r="P91" s="213"/>
      <c r="Q91" s="213"/>
      <c r="R91" s="213"/>
      <c r="S91" s="213"/>
      <c r="T91" s="213"/>
      <c r="U91" s="214"/>
      <c r="V91" s="214"/>
      <c r="W91" s="214"/>
      <c r="X91" s="214"/>
      <c r="Y91" s="214"/>
      <c r="Z91" s="214"/>
      <c r="AA91" s="214"/>
      <c r="AB91" s="214"/>
      <c r="AC91" s="214"/>
      <c r="AD91" s="214"/>
      <c r="AE91" s="214"/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</row>
    <row r="92" spans="1:74" ht="12.75">
      <c r="A92" s="7" t="s">
        <v>390</v>
      </c>
      <c r="B92" s="213"/>
      <c r="C92" s="213"/>
      <c r="D92" s="267"/>
      <c r="E92" s="213"/>
      <c r="F92" s="214"/>
      <c r="G92" s="214"/>
      <c r="H92" s="214"/>
      <c r="I92" s="214"/>
      <c r="J92" s="214"/>
      <c r="K92" s="214"/>
      <c r="L92" s="213"/>
      <c r="M92" s="213"/>
      <c r="N92" s="213"/>
      <c r="O92" s="213"/>
      <c r="P92" s="213"/>
      <c r="Q92" s="213"/>
      <c r="R92" s="213"/>
      <c r="S92" s="213"/>
      <c r="T92" s="213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</row>
    <row r="93" spans="1:74" ht="12.75">
      <c r="A93" s="7" t="s">
        <v>391</v>
      </c>
      <c r="B93" s="213"/>
      <c r="C93" s="213"/>
      <c r="D93" s="267"/>
      <c r="E93" s="213"/>
      <c r="F93" s="213"/>
      <c r="G93" s="213"/>
      <c r="H93" s="213"/>
      <c r="I93" s="213"/>
      <c r="J93" s="213"/>
      <c r="K93" s="213"/>
      <c r="L93" s="268"/>
      <c r="M93" s="269"/>
      <c r="N93" s="213"/>
      <c r="O93" s="269"/>
      <c r="P93" s="213"/>
      <c r="Q93" s="268"/>
      <c r="R93" s="213"/>
      <c r="S93" s="213"/>
      <c r="T93" s="213"/>
      <c r="U93" s="214"/>
      <c r="V93" s="214"/>
      <c r="W93" s="214"/>
      <c r="X93" s="214"/>
      <c r="Y93" s="214"/>
      <c r="Z93" s="214"/>
      <c r="AA93" s="214"/>
      <c r="AB93" s="214"/>
      <c r="AC93" s="214"/>
      <c r="AD93" s="214"/>
      <c r="AE93" s="214"/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</row>
    <row r="94" spans="1:74" ht="12.75">
      <c r="A94" s="7" t="s">
        <v>392</v>
      </c>
      <c r="B94" s="214"/>
      <c r="C94" s="214"/>
      <c r="D94" s="273"/>
      <c r="E94" s="214"/>
      <c r="F94" s="214"/>
      <c r="G94" s="214"/>
      <c r="H94" s="214"/>
      <c r="I94" s="214"/>
      <c r="J94" s="214"/>
      <c r="K94" s="214"/>
      <c r="L94" s="214"/>
      <c r="M94" s="214"/>
      <c r="N94" s="214"/>
      <c r="O94" s="214"/>
      <c r="P94" s="214"/>
      <c r="Q94" s="214"/>
      <c r="R94" s="214"/>
      <c r="S94" s="214"/>
      <c r="T94" s="214"/>
      <c r="U94" s="214"/>
      <c r="V94" s="214"/>
      <c r="W94" s="214"/>
      <c r="X94" s="214"/>
      <c r="Y94" s="214"/>
      <c r="Z94" s="214"/>
      <c r="AA94" s="214"/>
      <c r="AB94" s="214"/>
      <c r="AC94" s="214"/>
      <c r="AD94" s="214"/>
      <c r="AE94" s="214"/>
      <c r="AF94" s="214"/>
      <c r="AG94" s="214"/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</row>
    <row r="95" spans="1:74">
      <c r="A95" s="214"/>
      <c r="B95" s="214"/>
      <c r="C95" s="214"/>
      <c r="D95" s="273"/>
      <c r="E95" s="214"/>
      <c r="F95" s="214"/>
      <c r="G95" s="214"/>
      <c r="H95" s="214"/>
      <c r="I95" s="214"/>
      <c r="J95" s="214"/>
      <c r="K95" s="214"/>
      <c r="L95" s="214"/>
      <c r="M95" s="214"/>
      <c r="N95" s="214"/>
      <c r="O95" s="214"/>
      <c r="P95" s="214"/>
      <c r="Q95" s="214"/>
      <c r="R95" s="214"/>
      <c r="S95" s="214"/>
      <c r="T95" s="214"/>
      <c r="U95" s="214"/>
      <c r="V95" s="214"/>
      <c r="W95" s="214"/>
      <c r="X95" s="214"/>
      <c r="Y95" s="214"/>
      <c r="Z95" s="214"/>
      <c r="AA95" s="214"/>
      <c r="AB95" s="214"/>
      <c r="AC95" s="214"/>
      <c r="AD95" s="214"/>
      <c r="AE95" s="214"/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</row>
    <row r="96" spans="1:74" ht="15.75" customHeight="1">
      <c r="A96" s="212" t="s">
        <v>1</v>
      </c>
      <c r="B96" s="212"/>
      <c r="C96" s="212"/>
      <c r="D96" s="216" t="s">
        <v>2</v>
      </c>
      <c r="E96" s="209"/>
      <c r="F96" s="212" t="s">
        <v>0</v>
      </c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</row>
    <row r="97" spans="1:55" ht="15" customHeight="1">
      <c r="A97" s="212"/>
      <c r="B97" s="212"/>
      <c r="C97" s="212"/>
      <c r="D97" s="216"/>
      <c r="E97" s="209"/>
      <c r="F97" s="209"/>
      <c r="G97" s="209"/>
      <c r="H97" s="209"/>
      <c r="I97" s="209"/>
      <c r="J97" s="209"/>
      <c r="K97" s="209"/>
      <c r="L97" s="209"/>
      <c r="M97" s="209"/>
      <c r="N97" s="209"/>
      <c r="O97" s="209"/>
      <c r="P97" s="209"/>
      <c r="Q97" s="209"/>
      <c r="R97" s="209"/>
      <c r="S97" s="209"/>
      <c r="T97" s="209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</row>
    <row r="98" spans="1:55" ht="12.75">
      <c r="A98" s="212" t="s">
        <v>3</v>
      </c>
      <c r="B98" s="212"/>
      <c r="C98" s="212"/>
      <c r="D98" s="216" t="s">
        <v>4</v>
      </c>
      <c r="E98" s="209"/>
      <c r="F98" s="209"/>
      <c r="G98" s="209"/>
      <c r="H98" s="209"/>
      <c r="I98" s="209"/>
      <c r="J98" s="209"/>
      <c r="K98" s="209"/>
      <c r="L98" s="209"/>
      <c r="M98" s="209"/>
      <c r="N98" s="209"/>
      <c r="O98" s="209"/>
      <c r="P98" s="209"/>
      <c r="Q98" s="209"/>
      <c r="R98" s="209"/>
      <c r="S98" s="209"/>
      <c r="T98" s="209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</row>
    <row r="99" spans="1:55" ht="12.75">
      <c r="A99" s="212"/>
      <c r="B99" s="212"/>
      <c r="C99" s="212"/>
      <c r="D99" s="216"/>
      <c r="E99" s="209"/>
      <c r="F99" s="209"/>
      <c r="G99" s="209"/>
      <c r="H99" s="209"/>
      <c r="I99" s="209"/>
      <c r="J99" s="209"/>
      <c r="K99" s="209"/>
      <c r="L99" s="209"/>
      <c r="M99" s="209"/>
      <c r="N99" s="209"/>
      <c r="O99" s="209"/>
      <c r="P99" s="209"/>
      <c r="Q99" s="209"/>
      <c r="R99" s="209"/>
      <c r="S99" s="209"/>
      <c r="T99" s="209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</row>
    <row r="100" spans="1:55" ht="12.75">
      <c r="A100" s="212" t="s">
        <v>5</v>
      </c>
      <c r="B100" s="212"/>
      <c r="C100" s="212"/>
      <c r="D100" s="274" t="s">
        <v>356</v>
      </c>
      <c r="E100" s="275"/>
      <c r="F100" s="275"/>
      <c r="G100" s="275"/>
      <c r="H100" s="275"/>
      <c r="I100" s="275"/>
      <c r="J100" s="275"/>
      <c r="K100" s="209"/>
      <c r="L100" s="209"/>
      <c r="M100" s="209"/>
      <c r="N100" s="209"/>
      <c r="O100" s="209"/>
      <c r="P100" s="209"/>
      <c r="Q100" s="209"/>
      <c r="R100" s="209"/>
      <c r="S100" s="209"/>
      <c r="T100" s="209"/>
      <c r="U100" s="214"/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/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</row>
    <row r="101" spans="1:55" ht="12.75">
      <c r="A101" s="212"/>
      <c r="B101" s="212"/>
      <c r="C101" s="212"/>
      <c r="D101" s="274"/>
      <c r="E101" s="275"/>
      <c r="F101" s="275"/>
      <c r="G101" s="275"/>
      <c r="H101" s="275"/>
      <c r="I101" s="275"/>
      <c r="J101" s="275"/>
      <c r="K101" s="209"/>
      <c r="L101" s="209"/>
      <c r="M101" s="209"/>
      <c r="N101" s="209"/>
      <c r="O101" s="209"/>
      <c r="P101" s="209"/>
      <c r="Q101" s="209"/>
      <c r="R101" s="209"/>
      <c r="S101" s="209"/>
      <c r="T101" s="209"/>
      <c r="U101" s="21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</row>
    <row r="102" spans="1:55" ht="12.75">
      <c r="A102" s="212" t="s">
        <v>7</v>
      </c>
      <c r="B102" s="212"/>
      <c r="C102" s="212"/>
      <c r="D102" s="274" t="s">
        <v>8</v>
      </c>
      <c r="E102" s="275"/>
      <c r="F102" s="275"/>
      <c r="G102" s="276"/>
      <c r="H102" s="212" t="s">
        <v>266</v>
      </c>
      <c r="I102" s="275"/>
      <c r="J102" s="275"/>
      <c r="K102" s="209"/>
      <c r="L102" s="219"/>
      <c r="M102" s="219"/>
      <c r="N102" s="219"/>
      <c r="O102" s="219"/>
      <c r="P102" s="219"/>
      <c r="Q102" s="219"/>
      <c r="R102" s="219"/>
      <c r="S102" s="219"/>
      <c r="T102" s="209"/>
      <c r="U102" s="214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/>
      <c r="AF102" s="214"/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</row>
    <row r="103" spans="1:55" ht="15">
      <c r="A103" s="209"/>
      <c r="B103" s="209"/>
      <c r="C103" s="209"/>
      <c r="D103" s="210"/>
      <c r="E103" s="209"/>
      <c r="F103" s="220"/>
      <c r="G103" s="220"/>
      <c r="H103" s="220"/>
      <c r="I103" s="220"/>
      <c r="J103" s="220"/>
      <c r="K103" s="209"/>
      <c r="L103" s="209" t="s">
        <v>0</v>
      </c>
      <c r="M103" s="209"/>
      <c r="N103" s="209"/>
      <c r="O103" s="209"/>
      <c r="P103" s="209"/>
      <c r="Q103" s="220"/>
      <c r="R103" s="220"/>
      <c r="S103" s="209"/>
      <c r="T103" s="209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</row>
    <row r="104" spans="1:55" ht="15">
      <c r="A104" s="209"/>
      <c r="B104" s="209"/>
      <c r="C104" s="209"/>
      <c r="D104" s="210"/>
      <c r="E104" s="209"/>
      <c r="F104" s="220"/>
      <c r="G104" s="220"/>
      <c r="H104" s="220"/>
      <c r="I104" s="220"/>
      <c r="J104" s="220"/>
      <c r="K104" s="209"/>
      <c r="L104" s="209"/>
      <c r="M104" s="209"/>
      <c r="N104" s="209"/>
      <c r="O104" s="209"/>
      <c r="P104" s="209"/>
      <c r="Q104" s="220"/>
      <c r="R104" s="220"/>
      <c r="S104" s="209"/>
      <c r="T104" s="209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</row>
    <row r="105" spans="1:55">
      <c r="A105" s="209"/>
      <c r="B105" s="221" t="s">
        <v>10</v>
      </c>
      <c r="C105" s="222"/>
      <c r="D105" s="223"/>
      <c r="E105" s="222"/>
      <c r="F105" s="222"/>
      <c r="G105" s="222"/>
      <c r="H105" s="222"/>
      <c r="I105" s="222"/>
      <c r="J105" s="224"/>
      <c r="K105" s="209"/>
      <c r="L105" s="209"/>
      <c r="M105" s="209"/>
      <c r="N105" s="209"/>
      <c r="O105" s="209"/>
      <c r="P105" s="209"/>
      <c r="Q105" s="221" t="s">
        <v>10</v>
      </c>
      <c r="R105" s="224"/>
      <c r="S105" s="209"/>
      <c r="T105" s="209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</row>
    <row r="106" spans="1:55">
      <c r="A106" s="209"/>
      <c r="B106" s="225"/>
      <c r="C106" s="209"/>
      <c r="D106" s="210"/>
      <c r="E106" s="209"/>
      <c r="F106" s="209"/>
      <c r="G106" s="209"/>
      <c r="H106" s="209"/>
      <c r="I106" s="209"/>
      <c r="J106" s="226"/>
      <c r="K106" s="209"/>
      <c r="L106" s="209"/>
      <c r="M106" s="209"/>
      <c r="N106" s="209"/>
      <c r="O106" s="209"/>
      <c r="P106" s="209"/>
      <c r="Q106" s="225"/>
      <c r="R106" s="226"/>
      <c r="S106" s="209"/>
      <c r="T106" s="209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</row>
    <row r="107" spans="1:55">
      <c r="A107" s="209"/>
      <c r="B107" s="227" t="s">
        <v>11</v>
      </c>
      <c r="C107" s="228" t="s">
        <v>12</v>
      </c>
      <c r="D107" s="229" t="s">
        <v>13</v>
      </c>
      <c r="E107" s="228" t="s">
        <v>14</v>
      </c>
      <c r="F107" s="230" t="s">
        <v>15</v>
      </c>
      <c r="G107" s="231" t="s">
        <v>16</v>
      </c>
      <c r="H107" s="231" t="s">
        <v>17</v>
      </c>
      <c r="I107" s="231" t="s">
        <v>18</v>
      </c>
      <c r="J107" s="232" t="s">
        <v>19</v>
      </c>
      <c r="K107" s="228" t="s">
        <v>20</v>
      </c>
      <c r="L107" s="228" t="s">
        <v>21</v>
      </c>
      <c r="M107" s="230" t="s">
        <v>22</v>
      </c>
      <c r="N107" s="230" t="s">
        <v>23</v>
      </c>
      <c r="O107" s="230" t="s">
        <v>24</v>
      </c>
      <c r="P107" s="230" t="s">
        <v>25</v>
      </c>
      <c r="Q107" s="233" t="s">
        <v>26</v>
      </c>
      <c r="R107" s="232" t="s">
        <v>27</v>
      </c>
      <c r="S107" s="233" t="s">
        <v>28</v>
      </c>
      <c r="T107" s="234" t="s">
        <v>29</v>
      </c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</row>
    <row r="108" spans="1:55">
      <c r="A108" s="235"/>
      <c r="B108" s="236" t="s">
        <v>0</v>
      </c>
      <c r="C108" s="237"/>
      <c r="D108" s="238" t="s">
        <v>0</v>
      </c>
      <c r="E108" s="239" t="s">
        <v>0</v>
      </c>
      <c r="F108" s="239" t="s">
        <v>0</v>
      </c>
      <c r="G108" s="240"/>
      <c r="H108" s="240" t="s">
        <v>0</v>
      </c>
      <c r="I108" s="1260" t="s">
        <v>30</v>
      </c>
      <c r="J108" s="1261"/>
      <c r="K108" s="241" t="s">
        <v>0</v>
      </c>
      <c r="L108" s="235"/>
      <c r="M108" s="241"/>
      <c r="N108" s="241"/>
      <c r="O108" s="241" t="s">
        <v>31</v>
      </c>
      <c r="P108" s="241"/>
      <c r="Q108" s="242"/>
      <c r="R108" s="243"/>
      <c r="S108" s="244"/>
      <c r="T108" s="244"/>
      <c r="U108" s="214"/>
      <c r="V108" s="214"/>
      <c r="W108" s="214"/>
      <c r="X108" s="214"/>
      <c r="Y108" s="214"/>
      <c r="Z108" s="214"/>
    </row>
    <row r="109" spans="1:55">
      <c r="A109" s="245"/>
      <c r="B109" s="246" t="s">
        <v>32</v>
      </c>
      <c r="C109" s="240" t="s">
        <v>32</v>
      </c>
      <c r="D109" s="247" t="s">
        <v>33</v>
      </c>
      <c r="E109" s="240" t="s">
        <v>34</v>
      </c>
      <c r="F109" s="240" t="s">
        <v>0</v>
      </c>
      <c r="G109" s="240"/>
      <c r="H109" s="240" t="s">
        <v>0</v>
      </c>
      <c r="I109" s="1262"/>
      <c r="J109" s="1263"/>
      <c r="K109" s="248" t="s">
        <v>35</v>
      </c>
      <c r="L109" s="249" t="s">
        <v>36</v>
      </c>
      <c r="M109" s="249" t="s">
        <v>37</v>
      </c>
      <c r="N109" s="249" t="s">
        <v>38</v>
      </c>
      <c r="O109" s="249" t="s">
        <v>39</v>
      </c>
      <c r="P109" s="235" t="s">
        <v>40</v>
      </c>
      <c r="Q109" s="236" t="s">
        <v>41</v>
      </c>
      <c r="R109" s="250" t="s">
        <v>42</v>
      </c>
      <c r="S109" s="244" t="s">
        <v>43</v>
      </c>
      <c r="T109" s="251" t="s">
        <v>44</v>
      </c>
      <c r="U109" s="214"/>
      <c r="V109" s="214"/>
      <c r="W109" s="214"/>
      <c r="X109" s="214"/>
      <c r="Y109" s="214"/>
      <c r="Z109" s="214"/>
    </row>
    <row r="110" spans="1:55">
      <c r="A110" s="252" t="s">
        <v>45</v>
      </c>
      <c r="B110" s="253" t="s">
        <v>46</v>
      </c>
      <c r="C110" s="254" t="s">
        <v>47</v>
      </c>
      <c r="D110" s="255" t="s">
        <v>48</v>
      </c>
      <c r="E110" s="254" t="s">
        <v>49</v>
      </c>
      <c r="F110" s="254" t="s">
        <v>50</v>
      </c>
      <c r="G110" s="254" t="s">
        <v>51</v>
      </c>
      <c r="H110" s="254" t="s">
        <v>52</v>
      </c>
      <c r="I110" s="256" t="s">
        <v>53</v>
      </c>
      <c r="J110" s="257" t="s">
        <v>54</v>
      </c>
      <c r="K110" s="258" t="s">
        <v>55</v>
      </c>
      <c r="L110" s="259" t="s">
        <v>56</v>
      </c>
      <c r="M110" s="259" t="s">
        <v>57</v>
      </c>
      <c r="N110" s="259" t="s">
        <v>58</v>
      </c>
      <c r="O110" s="259" t="s">
        <v>59</v>
      </c>
      <c r="P110" s="260" t="s">
        <v>60</v>
      </c>
      <c r="Q110" s="261" t="s">
        <v>61</v>
      </c>
      <c r="R110" s="262" t="s">
        <v>61</v>
      </c>
      <c r="S110" s="258" t="s">
        <v>62</v>
      </c>
      <c r="T110" s="259" t="s">
        <v>63</v>
      </c>
      <c r="U110" s="214"/>
      <c r="V110" s="214"/>
      <c r="W110" s="214"/>
      <c r="X110" s="214"/>
      <c r="Y110" s="214"/>
      <c r="Z110" s="214"/>
    </row>
    <row r="111" spans="1:55" ht="12.75">
      <c r="A111" s="468">
        <f>A88+1</f>
        <v>51</v>
      </c>
      <c r="B111" s="379">
        <v>6965</v>
      </c>
      <c r="C111" s="828" t="s">
        <v>208</v>
      </c>
      <c r="D111" s="829" t="s">
        <v>357</v>
      </c>
      <c r="E111" s="372" t="s">
        <v>358</v>
      </c>
      <c r="F111" s="1125">
        <v>41303</v>
      </c>
      <c r="G111" s="1126"/>
      <c r="H111" s="1125"/>
      <c r="I111" s="381">
        <v>46008</v>
      </c>
      <c r="J111" s="1132">
        <v>0</v>
      </c>
      <c r="K111" s="1128">
        <f t="shared" ref="K111:K135" si="17">(+F111+G111+H111+J111)</f>
        <v>41303</v>
      </c>
      <c r="L111" s="1129">
        <f t="shared" ref="L111:L135" si="18">+ROUND((K111*0.3077),0)</f>
        <v>12709</v>
      </c>
      <c r="M111" s="1130">
        <v>495</v>
      </c>
      <c r="N111" s="1128">
        <v>0</v>
      </c>
      <c r="O111" s="1131">
        <f t="shared" ref="O111:O135" si="19">+ROUND((K111*0.0145),0)</f>
        <v>599</v>
      </c>
      <c r="P111" s="1130">
        <v>187</v>
      </c>
      <c r="Q111" s="1127">
        <v>4801</v>
      </c>
      <c r="R111" s="1127">
        <v>342</v>
      </c>
      <c r="S111" s="1128">
        <f t="shared" ref="S111:S118" si="20">+L111+M111+N111+O111+P111+Q111+R111</f>
        <v>19133</v>
      </c>
      <c r="T111" s="1130">
        <f>K111+S111</f>
        <v>60436</v>
      </c>
      <c r="U111" s="214"/>
      <c r="V111" s="214"/>
      <c r="W111" s="214"/>
      <c r="X111" s="214"/>
      <c r="Y111" s="214"/>
      <c r="Z111" s="214"/>
    </row>
    <row r="112" spans="1:55" ht="12.75">
      <c r="A112" s="370">
        <f>A111+1</f>
        <v>52</v>
      </c>
      <c r="B112" s="379">
        <v>6558</v>
      </c>
      <c r="C112" s="372" t="s">
        <v>359</v>
      </c>
      <c r="D112" s="829" t="s">
        <v>360</v>
      </c>
      <c r="E112" s="372" t="s">
        <v>361</v>
      </c>
      <c r="F112" s="373">
        <v>80999</v>
      </c>
      <c r="G112" s="380"/>
      <c r="H112" s="373"/>
      <c r="I112" s="381">
        <v>46363</v>
      </c>
      <c r="J112" s="1133">
        <v>0</v>
      </c>
      <c r="K112" s="374">
        <f t="shared" si="17"/>
        <v>80999</v>
      </c>
      <c r="L112" s="375">
        <f t="shared" si="18"/>
        <v>24923</v>
      </c>
      <c r="M112" s="384">
        <v>495</v>
      </c>
      <c r="N112" s="374">
        <v>0</v>
      </c>
      <c r="O112" s="376">
        <f t="shared" si="19"/>
        <v>1174</v>
      </c>
      <c r="P112" s="384">
        <v>187</v>
      </c>
      <c r="Q112" s="385">
        <v>4801</v>
      </c>
      <c r="R112" s="385">
        <v>342</v>
      </c>
      <c r="S112" s="374">
        <f t="shared" si="20"/>
        <v>31922</v>
      </c>
      <c r="T112" s="384">
        <f>K112+S112</f>
        <v>112921</v>
      </c>
      <c r="U112" s="214"/>
      <c r="V112" s="214"/>
      <c r="W112" s="214"/>
      <c r="X112" s="214"/>
      <c r="Y112" s="214"/>
      <c r="Z112" s="214"/>
    </row>
    <row r="113" spans="1:55" ht="12.75">
      <c r="A113" s="1043">
        <f t="shared" ref="A113:A135" si="21">A112+1</f>
        <v>53</v>
      </c>
      <c r="B113" s="829" t="s">
        <v>362</v>
      </c>
      <c r="C113" s="828" t="s">
        <v>363</v>
      </c>
      <c r="D113" s="829" t="s">
        <v>396</v>
      </c>
      <c r="E113" s="382" t="s">
        <v>66</v>
      </c>
      <c r="F113" s="380">
        <v>28269</v>
      </c>
      <c r="G113" s="1044"/>
      <c r="H113" s="1045"/>
      <c r="I113" s="1046"/>
      <c r="J113" s="1134">
        <v>0</v>
      </c>
      <c r="K113" s="389">
        <f t="shared" si="17"/>
        <v>28269</v>
      </c>
      <c r="L113" s="388">
        <f t="shared" si="18"/>
        <v>8698</v>
      </c>
      <c r="M113" s="380">
        <v>495</v>
      </c>
      <c r="N113" s="389">
        <v>0</v>
      </c>
      <c r="O113" s="386">
        <f t="shared" si="19"/>
        <v>410</v>
      </c>
      <c r="P113" s="380">
        <v>187</v>
      </c>
      <c r="Q113" s="397">
        <v>8310</v>
      </c>
      <c r="R113" s="397">
        <v>486</v>
      </c>
      <c r="S113" s="389">
        <f t="shared" si="20"/>
        <v>18586</v>
      </c>
      <c r="T113" s="398">
        <f t="shared" ref="T113:T118" si="22">SUM(K113+S113)</f>
        <v>46855</v>
      </c>
    </row>
    <row r="114" spans="1:55" ht="12.75">
      <c r="A114" s="1043">
        <f t="shared" si="21"/>
        <v>54</v>
      </c>
      <c r="B114" s="371">
        <v>6924</v>
      </c>
      <c r="C114" s="828" t="s">
        <v>67</v>
      </c>
      <c r="D114" s="828" t="s">
        <v>397</v>
      </c>
      <c r="E114" s="382" t="s">
        <v>364</v>
      </c>
      <c r="F114" s="392">
        <v>37913</v>
      </c>
      <c r="G114" s="1045"/>
      <c r="H114" s="1045"/>
      <c r="I114" s="1046"/>
      <c r="J114" s="1134">
        <v>0</v>
      </c>
      <c r="K114" s="389">
        <f t="shared" si="17"/>
        <v>37913</v>
      </c>
      <c r="L114" s="388">
        <f t="shared" si="18"/>
        <v>11666</v>
      </c>
      <c r="M114" s="380">
        <v>495</v>
      </c>
      <c r="N114" s="389">
        <v>0</v>
      </c>
      <c r="O114" s="386">
        <f t="shared" si="19"/>
        <v>550</v>
      </c>
      <c r="P114" s="380">
        <v>187</v>
      </c>
      <c r="Q114" s="1047">
        <v>8310</v>
      </c>
      <c r="R114" s="1047">
        <v>486</v>
      </c>
      <c r="S114" s="389">
        <f t="shared" si="20"/>
        <v>21694</v>
      </c>
      <c r="T114" s="398">
        <f t="shared" si="22"/>
        <v>59607</v>
      </c>
    </row>
    <row r="115" spans="1:55" ht="12.75">
      <c r="A115" s="1043">
        <f t="shared" si="21"/>
        <v>55</v>
      </c>
      <c r="B115" s="371">
        <v>6378</v>
      </c>
      <c r="C115" s="828" t="s">
        <v>275</v>
      </c>
      <c r="D115" s="1111" t="s">
        <v>398</v>
      </c>
      <c r="E115" s="372" t="s">
        <v>280</v>
      </c>
      <c r="F115" s="373">
        <v>23229</v>
      </c>
      <c r="G115" s="1045"/>
      <c r="H115" s="1045"/>
      <c r="I115" s="1046"/>
      <c r="J115" s="1134">
        <v>0</v>
      </c>
      <c r="K115" s="389">
        <f t="shared" si="17"/>
        <v>23229</v>
      </c>
      <c r="L115" s="388">
        <f t="shared" si="18"/>
        <v>7148</v>
      </c>
      <c r="M115" s="380">
        <v>495</v>
      </c>
      <c r="N115" s="389">
        <v>0</v>
      </c>
      <c r="O115" s="386">
        <f t="shared" si="19"/>
        <v>337</v>
      </c>
      <c r="P115" s="380">
        <v>187</v>
      </c>
      <c r="Q115" s="1048">
        <v>8310</v>
      </c>
      <c r="R115" s="1048">
        <v>486</v>
      </c>
      <c r="S115" s="389">
        <f t="shared" si="20"/>
        <v>16963</v>
      </c>
      <c r="T115" s="398">
        <f t="shared" si="22"/>
        <v>40192</v>
      </c>
    </row>
    <row r="116" spans="1:55" ht="12.75">
      <c r="A116" s="1043">
        <f t="shared" si="21"/>
        <v>56</v>
      </c>
      <c r="B116" s="487">
        <v>6551</v>
      </c>
      <c r="C116" s="488" t="s">
        <v>275</v>
      </c>
      <c r="D116" s="1112" t="s">
        <v>399</v>
      </c>
      <c r="E116" s="498" t="s">
        <v>277</v>
      </c>
      <c r="F116" s="497">
        <v>25970</v>
      </c>
      <c r="G116" s="497"/>
      <c r="H116" s="497"/>
      <c r="I116" s="499"/>
      <c r="J116" s="1135">
        <v>0</v>
      </c>
      <c r="K116" s="494">
        <f t="shared" si="17"/>
        <v>25970</v>
      </c>
      <c r="L116" s="493">
        <f t="shared" si="18"/>
        <v>7991</v>
      </c>
      <c r="M116" s="1049">
        <v>495</v>
      </c>
      <c r="N116" s="494">
        <v>0</v>
      </c>
      <c r="O116" s="495">
        <f t="shared" si="19"/>
        <v>377</v>
      </c>
      <c r="P116" s="1049">
        <v>187</v>
      </c>
      <c r="Q116" s="1050">
        <v>8310</v>
      </c>
      <c r="R116" s="1050">
        <v>486</v>
      </c>
      <c r="S116" s="494">
        <f t="shared" si="20"/>
        <v>17846</v>
      </c>
      <c r="T116" s="1051">
        <f t="shared" si="22"/>
        <v>43816</v>
      </c>
    </row>
    <row r="117" spans="1:55" ht="12.75">
      <c r="A117" s="1052">
        <f t="shared" si="21"/>
        <v>57</v>
      </c>
      <c r="B117" s="394">
        <v>6932</v>
      </c>
      <c r="C117" s="971" t="s">
        <v>275</v>
      </c>
      <c r="D117" s="1113" t="s">
        <v>400</v>
      </c>
      <c r="E117" s="395" t="s">
        <v>280</v>
      </c>
      <c r="F117" s="396">
        <v>23229</v>
      </c>
      <c r="G117" s="1053"/>
      <c r="H117" s="1053"/>
      <c r="I117" s="1054"/>
      <c r="J117" s="1134">
        <v>0</v>
      </c>
      <c r="K117" s="389">
        <f t="shared" si="17"/>
        <v>23229</v>
      </c>
      <c r="L117" s="388">
        <f t="shared" si="18"/>
        <v>7148</v>
      </c>
      <c r="M117" s="397">
        <v>495</v>
      </c>
      <c r="N117" s="389">
        <v>0</v>
      </c>
      <c r="O117" s="386">
        <f t="shared" si="19"/>
        <v>337</v>
      </c>
      <c r="P117" s="397">
        <v>187</v>
      </c>
      <c r="Q117" s="1055">
        <v>8310</v>
      </c>
      <c r="R117" s="1055">
        <v>486</v>
      </c>
      <c r="S117" s="389">
        <f t="shared" si="20"/>
        <v>16963</v>
      </c>
      <c r="T117" s="398">
        <f t="shared" si="22"/>
        <v>40192</v>
      </c>
    </row>
    <row r="118" spans="1:55" ht="12.75">
      <c r="A118" s="1052">
        <f t="shared" si="21"/>
        <v>58</v>
      </c>
      <c r="B118" s="1056">
        <v>6901</v>
      </c>
      <c r="C118" s="488" t="s">
        <v>275</v>
      </c>
      <c r="D118" s="488" t="s">
        <v>401</v>
      </c>
      <c r="E118" s="498" t="s">
        <v>280</v>
      </c>
      <c r="F118" s="497">
        <v>23229</v>
      </c>
      <c r="G118" s="490"/>
      <c r="H118" s="490"/>
      <c r="I118" s="491"/>
      <c r="J118" s="1136">
        <v>0</v>
      </c>
      <c r="K118" s="494">
        <f t="shared" si="17"/>
        <v>23229</v>
      </c>
      <c r="L118" s="493">
        <f t="shared" si="18"/>
        <v>7148</v>
      </c>
      <c r="M118" s="1049">
        <v>495</v>
      </c>
      <c r="N118" s="494">
        <v>0</v>
      </c>
      <c r="O118" s="495">
        <f t="shared" si="19"/>
        <v>337</v>
      </c>
      <c r="P118" s="1049">
        <v>187</v>
      </c>
      <c r="Q118" s="1057">
        <v>8310</v>
      </c>
      <c r="R118" s="1058">
        <v>486</v>
      </c>
      <c r="S118" s="494">
        <f t="shared" si="20"/>
        <v>16963</v>
      </c>
      <c r="T118" s="1051">
        <f t="shared" si="22"/>
        <v>40192</v>
      </c>
    </row>
    <row r="119" spans="1:55" s="1063" customFormat="1" ht="12.75">
      <c r="A119" s="1059">
        <f t="shared" si="21"/>
        <v>59</v>
      </c>
      <c r="B119" s="488" t="s">
        <v>365</v>
      </c>
      <c r="C119" s="488" t="s">
        <v>281</v>
      </c>
      <c r="D119" s="1112" t="s">
        <v>402</v>
      </c>
      <c r="E119" s="498" t="s">
        <v>280</v>
      </c>
      <c r="F119" s="497">
        <v>0</v>
      </c>
      <c r="G119" s="497"/>
      <c r="H119" s="497"/>
      <c r="I119" s="1060"/>
      <c r="J119" s="1136">
        <v>0</v>
      </c>
      <c r="K119" s="1061">
        <f t="shared" si="17"/>
        <v>0</v>
      </c>
      <c r="L119" s="493">
        <f t="shared" si="18"/>
        <v>0</v>
      </c>
      <c r="M119" s="1061">
        <v>0</v>
      </c>
      <c r="N119" s="494">
        <v>0</v>
      </c>
      <c r="O119" s="495">
        <f t="shared" si="19"/>
        <v>0</v>
      </c>
      <c r="P119" s="1061">
        <v>0</v>
      </c>
      <c r="Q119" s="1062">
        <v>0</v>
      </c>
      <c r="R119" s="1062">
        <v>0</v>
      </c>
      <c r="S119" s="494">
        <v>0</v>
      </c>
      <c r="T119" s="1061">
        <v>0</v>
      </c>
    </row>
    <row r="120" spans="1:55" ht="12.75">
      <c r="A120" s="1052">
        <f t="shared" si="21"/>
        <v>60</v>
      </c>
      <c r="B120" s="487">
        <v>7029</v>
      </c>
      <c r="C120" s="488" t="s">
        <v>281</v>
      </c>
      <c r="D120" s="1112" t="s">
        <v>403</v>
      </c>
      <c r="E120" s="498" t="s">
        <v>280</v>
      </c>
      <c r="F120" s="1064">
        <v>23229</v>
      </c>
      <c r="G120" s="497"/>
      <c r="H120" s="497"/>
      <c r="I120" s="1060"/>
      <c r="J120" s="1136">
        <v>0</v>
      </c>
      <c r="K120" s="494">
        <f t="shared" si="17"/>
        <v>23229</v>
      </c>
      <c r="L120" s="493">
        <f t="shared" si="18"/>
        <v>7148</v>
      </c>
      <c r="M120" s="492">
        <v>495</v>
      </c>
      <c r="N120" s="494">
        <v>0</v>
      </c>
      <c r="O120" s="495">
        <f t="shared" si="19"/>
        <v>337</v>
      </c>
      <c r="P120" s="492">
        <v>187</v>
      </c>
      <c r="Q120" s="489">
        <v>8310</v>
      </c>
      <c r="R120" s="489">
        <v>486</v>
      </c>
      <c r="S120" s="494">
        <f t="shared" ref="S120:S135" si="23">+L120+M120+N120+O120+P120+Q120+R120</f>
        <v>16963</v>
      </c>
      <c r="T120" s="492">
        <f>K120+S120</f>
        <v>40192</v>
      </c>
    </row>
    <row r="121" spans="1:55" s="472" customFormat="1" ht="12.75">
      <c r="A121" s="1065">
        <f t="shared" si="21"/>
        <v>61</v>
      </c>
      <c r="B121" s="1066">
        <v>6928</v>
      </c>
      <c r="C121" s="1114" t="s">
        <v>366</v>
      </c>
      <c r="D121" s="1114" t="s">
        <v>404</v>
      </c>
      <c r="E121" s="1067" t="s">
        <v>218</v>
      </c>
      <c r="F121" s="1068">
        <v>25736</v>
      </c>
      <c r="G121" s="1069"/>
      <c r="H121" s="1070"/>
      <c r="I121" s="1071"/>
      <c r="J121" s="1136">
        <v>0</v>
      </c>
      <c r="K121" s="1072">
        <f t="shared" si="17"/>
        <v>25736</v>
      </c>
      <c r="L121" s="1073">
        <f t="shared" si="18"/>
        <v>7919</v>
      </c>
      <c r="M121" s="1074">
        <v>495</v>
      </c>
      <c r="N121" s="1072">
        <v>0</v>
      </c>
      <c r="O121" s="1075">
        <f t="shared" si="19"/>
        <v>373</v>
      </c>
      <c r="P121" s="1074">
        <v>187</v>
      </c>
      <c r="Q121" s="1076">
        <v>8310</v>
      </c>
      <c r="R121" s="1076">
        <v>486</v>
      </c>
      <c r="S121" s="1072">
        <f t="shared" si="23"/>
        <v>17770</v>
      </c>
      <c r="T121" s="1077">
        <f>SUM(K121+S121)</f>
        <v>43506</v>
      </c>
    </row>
    <row r="122" spans="1:55" ht="12.75">
      <c r="A122" s="1078">
        <f t="shared" si="21"/>
        <v>62</v>
      </c>
      <c r="B122" s="371">
        <v>7025</v>
      </c>
      <c r="C122" s="828" t="s">
        <v>288</v>
      </c>
      <c r="D122" s="828" t="s">
        <v>405</v>
      </c>
      <c r="E122" s="383" t="s">
        <v>218</v>
      </c>
      <c r="F122" s="377">
        <v>25736</v>
      </c>
      <c r="G122" s="373"/>
      <c r="H122" s="373"/>
      <c r="I122" s="1079"/>
      <c r="J122" s="1134">
        <v>0</v>
      </c>
      <c r="K122" s="1080">
        <f t="shared" si="17"/>
        <v>25736</v>
      </c>
      <c r="L122" s="1081">
        <f t="shared" si="18"/>
        <v>7919</v>
      </c>
      <c r="M122" s="1082">
        <v>495</v>
      </c>
      <c r="N122" s="1080">
        <v>0</v>
      </c>
      <c r="O122" s="377">
        <f t="shared" si="19"/>
        <v>373</v>
      </c>
      <c r="P122" s="1082">
        <v>187</v>
      </c>
      <c r="Q122" s="387">
        <v>8310</v>
      </c>
      <c r="R122" s="387">
        <v>486</v>
      </c>
      <c r="S122" s="1080">
        <f t="shared" si="23"/>
        <v>17770</v>
      </c>
      <c r="T122" s="1082">
        <f>K122+S122</f>
        <v>43506</v>
      </c>
    </row>
    <row r="123" spans="1:55" ht="12.75">
      <c r="A123" s="1043">
        <f t="shared" si="21"/>
        <v>63</v>
      </c>
      <c r="B123" s="371">
        <v>7023</v>
      </c>
      <c r="C123" s="828" t="s">
        <v>288</v>
      </c>
      <c r="D123" s="828" t="s">
        <v>217</v>
      </c>
      <c r="E123" s="383" t="s">
        <v>218</v>
      </c>
      <c r="F123" s="377">
        <v>25736</v>
      </c>
      <c r="G123" s="1044"/>
      <c r="H123" s="1045"/>
      <c r="I123" s="1083"/>
      <c r="J123" s="1134">
        <v>0</v>
      </c>
      <c r="K123" s="389">
        <f t="shared" si="17"/>
        <v>25736</v>
      </c>
      <c r="L123" s="388">
        <f t="shared" si="18"/>
        <v>7919</v>
      </c>
      <c r="M123" s="380">
        <v>495</v>
      </c>
      <c r="N123" s="389">
        <v>0</v>
      </c>
      <c r="O123" s="386">
        <f t="shared" si="19"/>
        <v>373</v>
      </c>
      <c r="P123" s="380">
        <v>187</v>
      </c>
      <c r="Q123" s="378">
        <v>8310</v>
      </c>
      <c r="R123" s="378">
        <v>486</v>
      </c>
      <c r="S123" s="389">
        <f t="shared" si="23"/>
        <v>17770</v>
      </c>
      <c r="T123" s="398">
        <f t="shared" ref="T123:T130" si="24">SUM(K123+S123)</f>
        <v>43506</v>
      </c>
    </row>
    <row r="124" spans="1:55" ht="12.75">
      <c r="A124" s="1043">
        <f t="shared" si="21"/>
        <v>64</v>
      </c>
      <c r="B124" s="848">
        <v>7017</v>
      </c>
      <c r="C124" s="1115" t="s">
        <v>288</v>
      </c>
      <c r="D124" s="1116" t="s">
        <v>217</v>
      </c>
      <c r="E124" s="1084" t="s">
        <v>218</v>
      </c>
      <c r="F124" s="1085">
        <v>25736</v>
      </c>
      <c r="G124" s="1044"/>
      <c r="H124" s="1045"/>
      <c r="I124" s="1083"/>
      <c r="J124" s="1134">
        <v>0</v>
      </c>
      <c r="K124" s="1086">
        <f t="shared" si="17"/>
        <v>25736</v>
      </c>
      <c r="L124" s="388">
        <f t="shared" si="18"/>
        <v>7919</v>
      </c>
      <c r="M124" s="1085">
        <v>495</v>
      </c>
      <c r="N124" s="1086">
        <v>0</v>
      </c>
      <c r="O124" s="1087">
        <f t="shared" si="19"/>
        <v>373</v>
      </c>
      <c r="P124" s="1085">
        <v>187</v>
      </c>
      <c r="Q124" s="397">
        <v>8310</v>
      </c>
      <c r="R124" s="397">
        <v>486</v>
      </c>
      <c r="S124" s="1086">
        <f t="shared" si="23"/>
        <v>17770</v>
      </c>
      <c r="T124" s="1088">
        <f t="shared" si="24"/>
        <v>43506</v>
      </c>
      <c r="U124" s="1089"/>
      <c r="V124" s="1089"/>
      <c r="W124" s="1089"/>
      <c r="X124" s="1089"/>
      <c r="Y124" s="1089"/>
      <c r="Z124" s="1089"/>
      <c r="AA124" s="1089"/>
      <c r="AB124" s="1089"/>
      <c r="AC124" s="1089"/>
      <c r="AD124" s="1089"/>
      <c r="AE124" s="1089"/>
      <c r="AF124" s="1089"/>
      <c r="AG124" s="1089"/>
      <c r="AH124" s="1089"/>
      <c r="AI124" s="1089"/>
      <c r="AJ124" s="1089"/>
      <c r="AK124" s="1089"/>
      <c r="AL124" s="1089"/>
      <c r="AM124" s="1089"/>
      <c r="AN124" s="1089"/>
      <c r="AO124" s="1089"/>
      <c r="AP124" s="1089"/>
      <c r="AQ124" s="1089"/>
      <c r="AR124" s="1089"/>
      <c r="AS124" s="1089"/>
      <c r="AT124" s="1089"/>
      <c r="AU124" s="1089"/>
      <c r="AV124" s="1089"/>
      <c r="AW124" s="1089"/>
      <c r="AX124" s="1089"/>
      <c r="AY124" s="1089"/>
      <c r="AZ124" s="1089"/>
      <c r="BA124" s="1089"/>
      <c r="BB124" s="1089"/>
      <c r="BC124" s="1089"/>
    </row>
    <row r="125" spans="1:55" ht="12.75">
      <c r="A125" s="1043">
        <f t="shared" si="21"/>
        <v>65</v>
      </c>
      <c r="B125" s="1090">
        <v>7020</v>
      </c>
      <c r="C125" s="1117" t="s">
        <v>288</v>
      </c>
      <c r="D125" s="1118" t="s">
        <v>217</v>
      </c>
      <c r="E125" s="1091" t="s">
        <v>218</v>
      </c>
      <c r="F125" s="1092">
        <v>25736</v>
      </c>
      <c r="G125" s="1044"/>
      <c r="H125" s="1045"/>
      <c r="I125" s="1083"/>
      <c r="J125" s="1134">
        <v>0</v>
      </c>
      <c r="K125" s="1086">
        <f t="shared" si="17"/>
        <v>25736</v>
      </c>
      <c r="L125" s="388">
        <f t="shared" si="18"/>
        <v>7919</v>
      </c>
      <c r="M125" s="1085">
        <v>495</v>
      </c>
      <c r="N125" s="1086">
        <v>0</v>
      </c>
      <c r="O125" s="1087">
        <f t="shared" si="19"/>
        <v>373</v>
      </c>
      <c r="P125" s="1085">
        <v>187</v>
      </c>
      <c r="Q125" s="397">
        <v>8310</v>
      </c>
      <c r="R125" s="397">
        <v>486</v>
      </c>
      <c r="S125" s="1086">
        <f t="shared" si="23"/>
        <v>17770</v>
      </c>
      <c r="T125" s="1088">
        <f t="shared" si="24"/>
        <v>43506</v>
      </c>
    </row>
    <row r="126" spans="1:55" ht="12.75">
      <c r="A126" s="1043">
        <f t="shared" si="21"/>
        <v>66</v>
      </c>
      <c r="B126" s="379">
        <v>7021</v>
      </c>
      <c r="C126" s="1119" t="s">
        <v>288</v>
      </c>
      <c r="D126" s="1120" t="s">
        <v>217</v>
      </c>
      <c r="E126" s="1091" t="s">
        <v>218</v>
      </c>
      <c r="F126" s="1093">
        <v>25736</v>
      </c>
      <c r="G126" s="1044"/>
      <c r="H126" s="1045"/>
      <c r="I126" s="1083"/>
      <c r="J126" s="1134">
        <v>0</v>
      </c>
      <c r="K126" s="1086">
        <f t="shared" si="17"/>
        <v>25736</v>
      </c>
      <c r="L126" s="388">
        <f t="shared" si="18"/>
        <v>7919</v>
      </c>
      <c r="M126" s="1085">
        <v>495</v>
      </c>
      <c r="N126" s="1086">
        <v>0</v>
      </c>
      <c r="O126" s="1087">
        <f t="shared" si="19"/>
        <v>373</v>
      </c>
      <c r="P126" s="1085">
        <v>187</v>
      </c>
      <c r="Q126" s="397">
        <v>8310</v>
      </c>
      <c r="R126" s="397">
        <v>486</v>
      </c>
      <c r="S126" s="1086">
        <f t="shared" si="23"/>
        <v>17770</v>
      </c>
      <c r="T126" s="1088">
        <f t="shared" si="24"/>
        <v>43506</v>
      </c>
    </row>
    <row r="127" spans="1:55" ht="25.5">
      <c r="A127" s="1043">
        <f t="shared" si="21"/>
        <v>67</v>
      </c>
      <c r="B127" s="379">
        <v>7019</v>
      </c>
      <c r="C127" s="828" t="s">
        <v>367</v>
      </c>
      <c r="D127" s="1121" t="s">
        <v>406</v>
      </c>
      <c r="E127" s="382" t="s">
        <v>364</v>
      </c>
      <c r="F127" s="377">
        <v>37913</v>
      </c>
      <c r="G127" s="1045"/>
      <c r="H127" s="1045"/>
      <c r="I127" s="1046"/>
      <c r="J127" s="1134">
        <v>0</v>
      </c>
      <c r="K127" s="389">
        <f t="shared" si="17"/>
        <v>37913</v>
      </c>
      <c r="L127" s="388">
        <f t="shared" si="18"/>
        <v>11666</v>
      </c>
      <c r="M127" s="380">
        <v>495</v>
      </c>
      <c r="N127" s="389">
        <v>0</v>
      </c>
      <c r="O127" s="386">
        <f t="shared" si="19"/>
        <v>550</v>
      </c>
      <c r="P127" s="1094">
        <v>187</v>
      </c>
      <c r="Q127" s="1095">
        <v>8310</v>
      </c>
      <c r="R127" s="1096">
        <v>486</v>
      </c>
      <c r="S127" s="389">
        <f t="shared" si="23"/>
        <v>21694</v>
      </c>
      <c r="T127" s="398">
        <f t="shared" si="24"/>
        <v>59607</v>
      </c>
    </row>
    <row r="128" spans="1:55" s="501" customFormat="1" ht="25.5">
      <c r="A128" s="1052">
        <f t="shared" si="21"/>
        <v>68</v>
      </c>
      <c r="B128" s="371">
        <v>7048</v>
      </c>
      <c r="C128" s="828" t="s">
        <v>368</v>
      </c>
      <c r="D128" s="828" t="s">
        <v>407</v>
      </c>
      <c r="E128" s="382" t="s">
        <v>364</v>
      </c>
      <c r="F128" s="377">
        <v>37913</v>
      </c>
      <c r="G128" s="1045"/>
      <c r="H128" s="1045"/>
      <c r="I128" s="1046"/>
      <c r="J128" s="1134">
        <v>0</v>
      </c>
      <c r="K128" s="389">
        <f t="shared" si="17"/>
        <v>37913</v>
      </c>
      <c r="L128" s="388">
        <f t="shared" si="18"/>
        <v>11666</v>
      </c>
      <c r="M128" s="380">
        <v>495</v>
      </c>
      <c r="N128" s="389">
        <v>0</v>
      </c>
      <c r="O128" s="386">
        <f t="shared" si="19"/>
        <v>550</v>
      </c>
      <c r="P128" s="1094">
        <v>187</v>
      </c>
      <c r="Q128" s="1095">
        <v>8310</v>
      </c>
      <c r="R128" s="1096">
        <v>486</v>
      </c>
      <c r="S128" s="389">
        <f t="shared" si="23"/>
        <v>21694</v>
      </c>
      <c r="T128" s="398">
        <f t="shared" si="24"/>
        <v>59607</v>
      </c>
    </row>
    <row r="129" spans="1:20" ht="12.75">
      <c r="A129" s="1043">
        <f t="shared" si="21"/>
        <v>69</v>
      </c>
      <c r="B129" s="1097">
        <v>6991</v>
      </c>
      <c r="C129" s="1122" t="s">
        <v>301</v>
      </c>
      <c r="D129" s="831" t="s">
        <v>408</v>
      </c>
      <c r="E129" s="498" t="s">
        <v>81</v>
      </c>
      <c r="F129" s="497">
        <v>32355</v>
      </c>
      <c r="G129" s="1098"/>
      <c r="H129" s="1098"/>
      <c r="I129" s="1099"/>
      <c r="J129" s="1136">
        <v>0</v>
      </c>
      <c r="K129" s="494">
        <f t="shared" si="17"/>
        <v>32355</v>
      </c>
      <c r="L129" s="493">
        <f t="shared" si="18"/>
        <v>9956</v>
      </c>
      <c r="M129" s="1049">
        <v>495</v>
      </c>
      <c r="N129" s="494">
        <v>0</v>
      </c>
      <c r="O129" s="495">
        <f t="shared" si="19"/>
        <v>469</v>
      </c>
      <c r="P129" s="1049">
        <v>187</v>
      </c>
      <c r="Q129" s="1100">
        <v>8310</v>
      </c>
      <c r="R129" s="1100">
        <v>486</v>
      </c>
      <c r="S129" s="494">
        <f t="shared" si="23"/>
        <v>19903</v>
      </c>
      <c r="T129" s="1051">
        <f t="shared" si="24"/>
        <v>52258</v>
      </c>
    </row>
    <row r="130" spans="1:20" ht="12.75">
      <c r="A130" s="1043">
        <f t="shared" si="21"/>
        <v>70</v>
      </c>
      <c r="B130" s="1097">
        <v>6563</v>
      </c>
      <c r="C130" s="1122" t="s">
        <v>301</v>
      </c>
      <c r="D130" s="831" t="s">
        <v>409</v>
      </c>
      <c r="E130" s="488" t="s">
        <v>81</v>
      </c>
      <c r="F130" s="489">
        <v>32355</v>
      </c>
      <c r="G130" s="490"/>
      <c r="H130" s="490"/>
      <c r="I130" s="491"/>
      <c r="J130" s="1136">
        <v>0</v>
      </c>
      <c r="K130" s="494">
        <f t="shared" si="17"/>
        <v>32355</v>
      </c>
      <c r="L130" s="493">
        <f t="shared" si="18"/>
        <v>9956</v>
      </c>
      <c r="M130" s="1049">
        <v>495</v>
      </c>
      <c r="N130" s="494">
        <v>0</v>
      </c>
      <c r="O130" s="495">
        <f t="shared" si="19"/>
        <v>469</v>
      </c>
      <c r="P130" s="1049">
        <v>187</v>
      </c>
      <c r="Q130" s="496">
        <v>8310</v>
      </c>
      <c r="R130" s="496">
        <v>486</v>
      </c>
      <c r="S130" s="494">
        <f t="shared" si="23"/>
        <v>19903</v>
      </c>
      <c r="T130" s="1051">
        <f t="shared" si="24"/>
        <v>52258</v>
      </c>
    </row>
    <row r="131" spans="1:20" ht="12.75">
      <c r="A131" s="1052">
        <f t="shared" si="21"/>
        <v>71</v>
      </c>
      <c r="B131" s="1097">
        <v>6755</v>
      </c>
      <c r="C131" s="1122" t="s">
        <v>307</v>
      </c>
      <c r="D131" s="488" t="s">
        <v>410</v>
      </c>
      <c r="E131" s="488" t="s">
        <v>81</v>
      </c>
      <c r="F131" s="489">
        <v>32355</v>
      </c>
      <c r="G131" s="490"/>
      <c r="H131" s="490"/>
      <c r="I131" s="491"/>
      <c r="J131" s="1136">
        <v>0</v>
      </c>
      <c r="K131" s="492">
        <f t="shared" si="17"/>
        <v>32355</v>
      </c>
      <c r="L131" s="493">
        <f t="shared" si="18"/>
        <v>9956</v>
      </c>
      <c r="M131" s="492">
        <v>495</v>
      </c>
      <c r="N131" s="494">
        <v>0</v>
      </c>
      <c r="O131" s="495">
        <f t="shared" si="19"/>
        <v>469</v>
      </c>
      <c r="P131" s="492">
        <v>187</v>
      </c>
      <c r="Q131" s="496">
        <v>8310</v>
      </c>
      <c r="R131" s="496">
        <v>486</v>
      </c>
      <c r="S131" s="494">
        <f t="shared" si="23"/>
        <v>19903</v>
      </c>
      <c r="T131" s="1101">
        <f>K131+S131</f>
        <v>52258</v>
      </c>
    </row>
    <row r="132" spans="1:20" ht="12.75">
      <c r="A132" s="1052">
        <f t="shared" si="21"/>
        <v>72</v>
      </c>
      <c r="B132" s="487">
        <v>6809</v>
      </c>
      <c r="C132" s="488" t="s">
        <v>301</v>
      </c>
      <c r="D132" s="831" t="s">
        <v>411</v>
      </c>
      <c r="E132" s="488" t="s">
        <v>81</v>
      </c>
      <c r="F132" s="489">
        <v>32355</v>
      </c>
      <c r="G132" s="490"/>
      <c r="H132" s="490"/>
      <c r="I132" s="491"/>
      <c r="J132" s="1135">
        <v>0</v>
      </c>
      <c r="K132" s="492">
        <f t="shared" si="17"/>
        <v>32355</v>
      </c>
      <c r="L132" s="493">
        <f t="shared" si="18"/>
        <v>9956</v>
      </c>
      <c r="M132" s="492">
        <v>495</v>
      </c>
      <c r="N132" s="494">
        <v>0</v>
      </c>
      <c r="O132" s="495">
        <f t="shared" si="19"/>
        <v>469</v>
      </c>
      <c r="P132" s="492">
        <v>187</v>
      </c>
      <c r="Q132" s="496">
        <v>8310</v>
      </c>
      <c r="R132" s="496">
        <v>486</v>
      </c>
      <c r="S132" s="494">
        <f t="shared" si="23"/>
        <v>19903</v>
      </c>
      <c r="T132" s="492">
        <f>K132+S132</f>
        <v>52258</v>
      </c>
    </row>
    <row r="133" spans="1:20" s="501" customFormat="1" ht="12.75">
      <c r="A133" s="1052">
        <f t="shared" si="21"/>
        <v>73</v>
      </c>
      <c r="B133" s="487">
        <v>6751</v>
      </c>
      <c r="C133" s="488" t="s">
        <v>307</v>
      </c>
      <c r="D133" s="488" t="s">
        <v>369</v>
      </c>
      <c r="E133" s="1102" t="s">
        <v>81</v>
      </c>
      <c r="F133" s="1103">
        <v>32355</v>
      </c>
      <c r="G133" s="497"/>
      <c r="H133" s="497"/>
      <c r="I133" s="1104"/>
      <c r="J133" s="1135">
        <v>0</v>
      </c>
      <c r="K133" s="494">
        <f t="shared" si="17"/>
        <v>32355</v>
      </c>
      <c r="L133" s="493">
        <f t="shared" si="18"/>
        <v>9956</v>
      </c>
      <c r="M133" s="1049">
        <v>495</v>
      </c>
      <c r="N133" s="494">
        <v>0</v>
      </c>
      <c r="O133" s="495">
        <f t="shared" si="19"/>
        <v>469</v>
      </c>
      <c r="P133" s="1049">
        <v>187</v>
      </c>
      <c r="Q133" s="495">
        <v>8310</v>
      </c>
      <c r="R133" s="495">
        <v>486</v>
      </c>
      <c r="S133" s="494">
        <f t="shared" si="23"/>
        <v>19903</v>
      </c>
      <c r="T133" s="1105">
        <f>SUM(K133+S133)</f>
        <v>52258</v>
      </c>
    </row>
    <row r="134" spans="1:20" s="501" customFormat="1" ht="12.75">
      <c r="A134" s="1052">
        <f>A133+1</f>
        <v>74</v>
      </c>
      <c r="B134" s="1106">
        <v>6993</v>
      </c>
      <c r="C134" s="1122" t="s">
        <v>307</v>
      </c>
      <c r="D134" s="1109" t="s">
        <v>412</v>
      </c>
      <c r="E134" s="488" t="s">
        <v>81</v>
      </c>
      <c r="F134" s="489">
        <v>32355</v>
      </c>
      <c r="G134" s="1107"/>
      <c r="H134" s="490"/>
      <c r="I134" s="1108"/>
      <c r="J134" s="1135">
        <v>0</v>
      </c>
      <c r="K134" s="492">
        <f t="shared" si="17"/>
        <v>32355</v>
      </c>
      <c r="L134" s="493">
        <f t="shared" si="18"/>
        <v>9956</v>
      </c>
      <c r="M134" s="492">
        <v>495</v>
      </c>
      <c r="N134" s="494">
        <v>0</v>
      </c>
      <c r="O134" s="495">
        <f t="shared" si="19"/>
        <v>469</v>
      </c>
      <c r="P134" s="492">
        <v>187</v>
      </c>
      <c r="Q134" s="496">
        <v>8310</v>
      </c>
      <c r="R134" s="496">
        <v>486</v>
      </c>
      <c r="S134" s="494">
        <f t="shared" si="23"/>
        <v>19903</v>
      </c>
      <c r="T134" s="1101">
        <f>K134+S134</f>
        <v>52258</v>
      </c>
    </row>
    <row r="135" spans="1:20" s="1063" customFormat="1" ht="12.75">
      <c r="A135" s="1059">
        <f t="shared" si="21"/>
        <v>75</v>
      </c>
      <c r="B135" s="1106">
        <v>6585</v>
      </c>
      <c r="C135" s="1123" t="s">
        <v>307</v>
      </c>
      <c r="D135" s="1124" t="s">
        <v>413</v>
      </c>
      <c r="E135" s="1109" t="s">
        <v>81</v>
      </c>
      <c r="F135" s="489">
        <v>32355</v>
      </c>
      <c r="G135" s="490"/>
      <c r="H135" s="1107"/>
      <c r="I135" s="1108"/>
      <c r="J135" s="1135">
        <v>0</v>
      </c>
      <c r="K135" s="494">
        <f t="shared" si="17"/>
        <v>32355</v>
      </c>
      <c r="L135" s="493">
        <f t="shared" si="18"/>
        <v>9956</v>
      </c>
      <c r="M135" s="1049">
        <v>495</v>
      </c>
      <c r="N135" s="494">
        <v>0</v>
      </c>
      <c r="O135" s="495">
        <f t="shared" si="19"/>
        <v>469</v>
      </c>
      <c r="P135" s="1049">
        <v>187</v>
      </c>
      <c r="Q135" s="1110">
        <v>8310</v>
      </c>
      <c r="R135" s="1110">
        <v>486</v>
      </c>
      <c r="S135" s="494">
        <f t="shared" si="23"/>
        <v>19903</v>
      </c>
      <c r="T135" s="1051">
        <f>SUM(K135+S135)</f>
        <v>52258</v>
      </c>
    </row>
    <row r="136" spans="1:20" ht="12.75">
      <c r="A136" s="264"/>
      <c r="B136" s="265"/>
      <c r="C136" s="265"/>
      <c r="D136" s="1229" t="s">
        <v>370</v>
      </c>
      <c r="E136" s="266" t="s">
        <v>123</v>
      </c>
      <c r="F136" s="271">
        <f>SUM(F111:F135)</f>
        <v>764097</v>
      </c>
      <c r="G136" s="271">
        <f t="shared" ref="G136:I136" si="25">SUM(G111:G135)</f>
        <v>0</v>
      </c>
      <c r="H136" s="271">
        <f t="shared" si="25"/>
        <v>0</v>
      </c>
      <c r="I136" s="271">
        <f t="shared" si="25"/>
        <v>92371</v>
      </c>
      <c r="J136" s="271">
        <f>SUM(J111:J135)</f>
        <v>0</v>
      </c>
      <c r="K136" s="271">
        <f t="shared" ref="K136:T136" si="26">SUM(K111:K135)</f>
        <v>764097</v>
      </c>
      <c r="L136" s="271">
        <f t="shared" si="26"/>
        <v>235117</v>
      </c>
      <c r="M136" s="271">
        <f t="shared" si="26"/>
        <v>11880</v>
      </c>
      <c r="N136" s="271">
        <f t="shared" si="26"/>
        <v>0</v>
      </c>
      <c r="O136" s="271">
        <f t="shared" si="26"/>
        <v>11079</v>
      </c>
      <c r="P136" s="271">
        <f t="shared" si="26"/>
        <v>4488</v>
      </c>
      <c r="Q136" s="271">
        <f t="shared" si="26"/>
        <v>192422</v>
      </c>
      <c r="R136" s="271">
        <f t="shared" si="26"/>
        <v>11376</v>
      </c>
      <c r="S136" s="271">
        <f t="shared" si="26"/>
        <v>466362</v>
      </c>
      <c r="T136" s="271">
        <f t="shared" si="26"/>
        <v>1230459</v>
      </c>
    </row>
    <row r="137" spans="1:20" ht="12.75">
      <c r="A137" s="3" t="s">
        <v>124</v>
      </c>
      <c r="B137" s="213"/>
      <c r="C137" s="213"/>
      <c r="D137" s="267"/>
      <c r="E137" s="213"/>
      <c r="F137" s="213"/>
      <c r="G137" s="213"/>
      <c r="H137" s="213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</row>
    <row r="138" spans="1:20" ht="12.75">
      <c r="A138" s="3" t="s">
        <v>125</v>
      </c>
      <c r="B138" s="213"/>
      <c r="C138" s="213"/>
      <c r="D138" s="267"/>
      <c r="E138" s="213"/>
      <c r="F138" s="213"/>
      <c r="G138" s="213"/>
      <c r="H138" s="213"/>
      <c r="I138" s="213"/>
      <c r="J138" s="213"/>
      <c r="K138" s="213"/>
      <c r="L138" s="1264"/>
      <c r="M138" s="1264"/>
      <c r="N138" s="213"/>
      <c r="O138" s="213"/>
      <c r="P138" s="213"/>
      <c r="Q138" s="213"/>
      <c r="R138" s="213"/>
      <c r="S138" s="213"/>
      <c r="T138" s="213"/>
    </row>
    <row r="139" spans="1:20" ht="12.75">
      <c r="A139" s="7" t="s">
        <v>390</v>
      </c>
      <c r="B139" s="213"/>
      <c r="C139" s="213"/>
      <c r="D139" s="267"/>
      <c r="E139" s="213"/>
      <c r="F139" s="213"/>
      <c r="G139" s="213"/>
      <c r="H139" s="213"/>
      <c r="I139" s="213"/>
      <c r="J139" s="213"/>
      <c r="K139" s="213"/>
      <c r="L139" s="213"/>
      <c r="M139" s="213"/>
      <c r="O139" s="213"/>
      <c r="P139" s="213"/>
      <c r="Q139" s="213"/>
      <c r="R139" s="213"/>
      <c r="S139" s="213"/>
      <c r="T139" s="213"/>
    </row>
    <row r="140" spans="1:20" ht="12.75">
      <c r="A140" s="7" t="s">
        <v>391</v>
      </c>
    </row>
    <row r="141" spans="1:20" ht="12.75">
      <c r="A141" s="7" t="s">
        <v>392</v>
      </c>
    </row>
    <row r="142" spans="1:20">
      <c r="N142" s="209"/>
    </row>
    <row r="143" spans="1:20" ht="12.75">
      <c r="A143" s="212" t="s">
        <v>1</v>
      </c>
      <c r="B143" s="212"/>
      <c r="C143" s="212"/>
      <c r="D143" s="216" t="s">
        <v>2</v>
      </c>
      <c r="E143" s="209"/>
      <c r="F143" s="212" t="s">
        <v>0</v>
      </c>
      <c r="G143" s="209"/>
      <c r="H143" s="209"/>
      <c r="I143" s="209"/>
      <c r="J143" s="209"/>
      <c r="K143" s="209"/>
      <c r="L143" s="209"/>
      <c r="M143" s="209"/>
      <c r="N143" s="209"/>
      <c r="O143" s="209"/>
      <c r="P143" s="209"/>
      <c r="Q143" s="209"/>
      <c r="R143" s="209"/>
      <c r="S143" s="209"/>
      <c r="T143" s="209"/>
    </row>
    <row r="144" spans="1:20" ht="12.75">
      <c r="A144" s="212"/>
      <c r="B144" s="212"/>
      <c r="C144" s="212"/>
      <c r="D144" s="216"/>
      <c r="E144" s="209"/>
      <c r="F144" s="209"/>
      <c r="G144" s="209"/>
      <c r="H144" s="209"/>
      <c r="I144" s="209"/>
      <c r="J144" s="209"/>
      <c r="K144" s="209"/>
      <c r="L144" s="209"/>
      <c r="M144" s="209"/>
      <c r="N144" s="209"/>
      <c r="O144" s="209"/>
      <c r="P144" s="209"/>
      <c r="Q144" s="209"/>
      <c r="R144" s="209"/>
      <c r="S144" s="209"/>
      <c r="T144" s="209"/>
    </row>
    <row r="145" spans="1:20" ht="12.75">
      <c r="A145" s="212" t="s">
        <v>3</v>
      </c>
      <c r="B145" s="212"/>
      <c r="C145" s="212"/>
      <c r="D145" s="216" t="s">
        <v>4</v>
      </c>
      <c r="E145" s="209"/>
      <c r="F145" s="209"/>
      <c r="G145" s="209"/>
      <c r="H145" s="209"/>
      <c r="I145" s="209"/>
      <c r="J145" s="209"/>
      <c r="K145" s="209"/>
      <c r="L145" s="209"/>
      <c r="M145" s="209"/>
      <c r="N145" s="209"/>
      <c r="O145" s="209"/>
      <c r="P145" s="209"/>
      <c r="Q145" s="209"/>
      <c r="R145" s="209"/>
      <c r="S145" s="209"/>
      <c r="T145" s="209"/>
    </row>
    <row r="146" spans="1:20" ht="12.75">
      <c r="A146" s="212"/>
      <c r="B146" s="212"/>
      <c r="C146" s="212"/>
      <c r="D146" s="216"/>
      <c r="E146" s="209"/>
      <c r="F146" s="209"/>
      <c r="G146" s="209"/>
      <c r="H146" s="209"/>
      <c r="I146" s="209"/>
      <c r="J146" s="209"/>
      <c r="K146" s="209"/>
      <c r="L146" s="209"/>
      <c r="M146" s="209"/>
      <c r="N146" s="209"/>
      <c r="O146" s="209"/>
      <c r="P146" s="209"/>
      <c r="Q146" s="209"/>
      <c r="R146" s="209"/>
      <c r="S146" s="209"/>
      <c r="T146" s="209"/>
    </row>
    <row r="147" spans="1:20" ht="12.75">
      <c r="A147" s="212" t="s">
        <v>5</v>
      </c>
      <c r="B147" s="212"/>
      <c r="C147" s="212"/>
      <c r="D147" s="216" t="s">
        <v>371</v>
      </c>
      <c r="E147" s="209"/>
      <c r="F147" s="209"/>
      <c r="G147" s="209"/>
      <c r="H147" s="209"/>
      <c r="I147" s="209"/>
      <c r="J147" s="209"/>
      <c r="K147" s="209"/>
      <c r="L147" s="209"/>
      <c r="M147" s="209"/>
      <c r="N147" s="209"/>
      <c r="O147" s="209"/>
      <c r="P147" s="209"/>
      <c r="Q147" s="209"/>
      <c r="R147" s="209"/>
      <c r="S147" s="209"/>
      <c r="T147" s="209"/>
    </row>
    <row r="148" spans="1:20" ht="12.75">
      <c r="A148" s="212"/>
      <c r="B148" s="212"/>
      <c r="C148" s="212"/>
      <c r="D148" s="216"/>
      <c r="E148" s="209"/>
      <c r="F148" s="209"/>
      <c r="G148" s="209"/>
      <c r="H148" s="209"/>
      <c r="I148" s="209"/>
      <c r="J148" s="209"/>
      <c r="K148" s="209"/>
      <c r="L148" s="209"/>
      <c r="M148" s="209"/>
      <c r="N148" s="209"/>
      <c r="O148" s="209"/>
      <c r="P148" s="209"/>
      <c r="Q148" s="209"/>
      <c r="R148" s="209"/>
      <c r="S148" s="209"/>
      <c r="T148" s="209"/>
    </row>
    <row r="149" spans="1:20" ht="12.75">
      <c r="A149" s="212" t="s">
        <v>7</v>
      </c>
      <c r="B149" s="212"/>
      <c r="C149" s="212"/>
      <c r="D149" s="216" t="s">
        <v>8</v>
      </c>
      <c r="E149" s="217"/>
      <c r="F149" s="209"/>
      <c r="G149" s="218"/>
      <c r="H149" s="212" t="s">
        <v>266</v>
      </c>
      <c r="I149" s="209"/>
      <c r="J149" s="209"/>
      <c r="K149" s="209"/>
      <c r="L149" s="219"/>
      <c r="M149" s="219"/>
      <c r="N149" s="219"/>
      <c r="O149" s="219"/>
      <c r="P149" s="219"/>
      <c r="Q149" s="219"/>
      <c r="R149" s="219"/>
      <c r="S149" s="219"/>
      <c r="T149" s="209"/>
    </row>
    <row r="150" spans="1:20" ht="15">
      <c r="A150" s="209"/>
      <c r="B150" s="209"/>
      <c r="C150" s="209"/>
      <c r="D150" s="210"/>
      <c r="E150" s="209"/>
      <c r="F150" s="220"/>
      <c r="G150" s="220"/>
      <c r="H150" s="220"/>
      <c r="I150" s="220"/>
      <c r="J150" s="220"/>
      <c r="K150" s="209"/>
      <c r="L150" s="209" t="s">
        <v>0</v>
      </c>
      <c r="M150" s="209"/>
      <c r="N150" s="209"/>
      <c r="O150" s="209"/>
      <c r="P150" s="209"/>
      <c r="Q150" s="220"/>
      <c r="R150" s="220"/>
      <c r="S150" s="209"/>
      <c r="T150" s="209"/>
    </row>
    <row r="151" spans="1:20" ht="15">
      <c r="A151" s="209"/>
      <c r="B151" s="209"/>
      <c r="C151" s="209"/>
      <c r="D151" s="210"/>
      <c r="E151" s="209"/>
      <c r="F151" s="220"/>
      <c r="G151" s="220"/>
      <c r="H151" s="220"/>
      <c r="I151" s="220"/>
      <c r="J151" s="220"/>
      <c r="K151" s="209"/>
      <c r="L151" s="209"/>
      <c r="M151" s="209"/>
      <c r="N151" s="209"/>
      <c r="O151" s="209"/>
      <c r="P151" s="209"/>
      <c r="Q151" s="220"/>
      <c r="R151" s="220"/>
      <c r="S151" s="209"/>
      <c r="T151" s="209"/>
    </row>
    <row r="152" spans="1:20">
      <c r="A152" s="209"/>
      <c r="B152" s="221" t="s">
        <v>10</v>
      </c>
      <c r="C152" s="222"/>
      <c r="D152" s="223"/>
      <c r="E152" s="222"/>
      <c r="F152" s="222"/>
      <c r="G152" s="222"/>
      <c r="H152" s="222"/>
      <c r="I152" s="222"/>
      <c r="J152" s="224"/>
      <c r="K152" s="209"/>
      <c r="L152" s="209"/>
      <c r="M152" s="209"/>
      <c r="N152" s="209"/>
      <c r="O152" s="209"/>
      <c r="P152" s="209"/>
      <c r="Q152" s="221" t="s">
        <v>10</v>
      </c>
      <c r="R152" s="224"/>
      <c r="S152" s="209"/>
      <c r="T152" s="209"/>
    </row>
    <row r="153" spans="1:20">
      <c r="A153" s="209"/>
      <c r="B153" s="225"/>
      <c r="C153" s="209"/>
      <c r="D153" s="210"/>
      <c r="E153" s="209"/>
      <c r="F153" s="209"/>
      <c r="G153" s="209"/>
      <c r="H153" s="209"/>
      <c r="I153" s="209"/>
      <c r="J153" s="226"/>
      <c r="K153" s="209"/>
      <c r="L153" s="209"/>
      <c r="M153" s="209"/>
      <c r="N153" s="209"/>
      <c r="O153" s="209"/>
      <c r="P153" s="209"/>
      <c r="Q153" s="225"/>
      <c r="R153" s="226"/>
      <c r="S153" s="209"/>
      <c r="T153" s="209"/>
    </row>
    <row r="154" spans="1:20">
      <c r="A154" s="209"/>
      <c r="B154" s="227" t="s">
        <v>11</v>
      </c>
      <c r="C154" s="228" t="s">
        <v>12</v>
      </c>
      <c r="D154" s="229" t="s">
        <v>13</v>
      </c>
      <c r="E154" s="228" t="s">
        <v>14</v>
      </c>
      <c r="F154" s="230" t="s">
        <v>15</v>
      </c>
      <c r="G154" s="231" t="s">
        <v>16</v>
      </c>
      <c r="H154" s="231" t="s">
        <v>17</v>
      </c>
      <c r="I154" s="231" t="s">
        <v>18</v>
      </c>
      <c r="J154" s="232" t="s">
        <v>19</v>
      </c>
      <c r="K154" s="228" t="s">
        <v>20</v>
      </c>
      <c r="L154" s="228" t="s">
        <v>21</v>
      </c>
      <c r="M154" s="230" t="s">
        <v>22</v>
      </c>
      <c r="N154" s="230" t="s">
        <v>23</v>
      </c>
      <c r="O154" s="230" t="s">
        <v>24</v>
      </c>
      <c r="P154" s="230" t="s">
        <v>25</v>
      </c>
      <c r="Q154" s="233" t="s">
        <v>26</v>
      </c>
      <c r="R154" s="232" t="s">
        <v>27</v>
      </c>
      <c r="S154" s="233" t="s">
        <v>28</v>
      </c>
      <c r="T154" s="234" t="s">
        <v>29</v>
      </c>
    </row>
    <row r="155" spans="1:20">
      <c r="A155" s="235"/>
      <c r="B155" s="236" t="s">
        <v>0</v>
      </c>
      <c r="C155" s="237"/>
      <c r="D155" s="238" t="s">
        <v>0</v>
      </c>
      <c r="E155" s="239" t="s">
        <v>0</v>
      </c>
      <c r="F155" s="239" t="s">
        <v>0</v>
      </c>
      <c r="G155" s="240"/>
      <c r="H155" s="240" t="s">
        <v>0</v>
      </c>
      <c r="I155" s="1260" t="s">
        <v>30</v>
      </c>
      <c r="J155" s="1261"/>
      <c r="K155" s="241" t="s">
        <v>0</v>
      </c>
      <c r="L155" s="235"/>
      <c r="M155" s="241"/>
      <c r="N155" s="241"/>
      <c r="O155" s="241" t="s">
        <v>31</v>
      </c>
      <c r="P155" s="241"/>
      <c r="Q155" s="242"/>
      <c r="R155" s="243"/>
      <c r="S155" s="244"/>
      <c r="T155" s="244"/>
    </row>
    <row r="156" spans="1:20">
      <c r="A156" s="245"/>
      <c r="B156" s="246" t="s">
        <v>32</v>
      </c>
      <c r="C156" s="240" t="s">
        <v>32</v>
      </c>
      <c r="D156" s="247" t="s">
        <v>33</v>
      </c>
      <c r="E156" s="240" t="s">
        <v>34</v>
      </c>
      <c r="F156" s="240" t="s">
        <v>0</v>
      </c>
      <c r="G156" s="240"/>
      <c r="H156" s="240" t="s">
        <v>0</v>
      </c>
      <c r="I156" s="1262"/>
      <c r="J156" s="1263"/>
      <c r="K156" s="248" t="s">
        <v>35</v>
      </c>
      <c r="L156" s="249" t="s">
        <v>36</v>
      </c>
      <c r="M156" s="249" t="s">
        <v>37</v>
      </c>
      <c r="N156" s="249" t="s">
        <v>38</v>
      </c>
      <c r="O156" s="249" t="s">
        <v>39</v>
      </c>
      <c r="P156" s="235" t="s">
        <v>40</v>
      </c>
      <c r="Q156" s="236" t="s">
        <v>41</v>
      </c>
      <c r="R156" s="250" t="s">
        <v>42</v>
      </c>
      <c r="S156" s="244" t="s">
        <v>43</v>
      </c>
      <c r="T156" s="251" t="s">
        <v>44</v>
      </c>
    </row>
    <row r="157" spans="1:20">
      <c r="A157" s="252" t="s">
        <v>45</v>
      </c>
      <c r="B157" s="253" t="s">
        <v>46</v>
      </c>
      <c r="C157" s="254" t="s">
        <v>47</v>
      </c>
      <c r="D157" s="254" t="s">
        <v>48</v>
      </c>
      <c r="E157" s="254" t="s">
        <v>49</v>
      </c>
      <c r="F157" s="254" t="s">
        <v>50</v>
      </c>
      <c r="G157" s="254" t="s">
        <v>51</v>
      </c>
      <c r="H157" s="254" t="s">
        <v>52</v>
      </c>
      <c r="I157" s="256" t="s">
        <v>53</v>
      </c>
      <c r="J157" s="257" t="s">
        <v>54</v>
      </c>
      <c r="K157" s="258" t="s">
        <v>55</v>
      </c>
      <c r="L157" s="259" t="s">
        <v>56</v>
      </c>
      <c r="M157" s="259" t="s">
        <v>57</v>
      </c>
      <c r="N157" s="259" t="s">
        <v>58</v>
      </c>
      <c r="O157" s="259" t="s">
        <v>59</v>
      </c>
      <c r="P157" s="260" t="s">
        <v>60</v>
      </c>
      <c r="Q157" s="261" t="s">
        <v>61</v>
      </c>
      <c r="R157" s="262" t="s">
        <v>61</v>
      </c>
      <c r="S157" s="258" t="s">
        <v>62</v>
      </c>
      <c r="T157" s="259" t="s">
        <v>63</v>
      </c>
    </row>
    <row r="158" spans="1:20" ht="12.75">
      <c r="A158" s="1078">
        <v>76</v>
      </c>
      <c r="B158" s="1011">
        <v>7050</v>
      </c>
      <c r="C158" s="1143" t="s">
        <v>372</v>
      </c>
      <c r="D158" s="1143" t="s">
        <v>414</v>
      </c>
      <c r="E158" s="1144" t="s">
        <v>81</v>
      </c>
      <c r="F158" s="1145">
        <v>32355</v>
      </c>
      <c r="G158" s="1146"/>
      <c r="H158" s="1146"/>
      <c r="I158" s="1147"/>
      <c r="J158" s="1148">
        <v>0</v>
      </c>
      <c r="K158" s="1149">
        <f t="shared" ref="K158:K166" si="27">(+F158+G158+H158+J158)</f>
        <v>32355</v>
      </c>
      <c r="L158" s="1150">
        <f t="shared" ref="L158:L166" si="28">+ROUND((K158*0.3077),0)</f>
        <v>9956</v>
      </c>
      <c r="M158" s="1151">
        <v>495</v>
      </c>
      <c r="N158" s="1149">
        <v>0</v>
      </c>
      <c r="O158" s="1152">
        <f t="shared" ref="O158:O165" si="29">+ROUND((K158*0.0145),0)</f>
        <v>469</v>
      </c>
      <c r="P158" s="1151">
        <v>187</v>
      </c>
      <c r="Q158" s="1153">
        <v>8310</v>
      </c>
      <c r="R158" s="1153">
        <v>486</v>
      </c>
      <c r="S158" s="1149">
        <f t="shared" ref="S158:S166" si="30">+L158+M158+N158+O158+P158+Q158+R158</f>
        <v>19903</v>
      </c>
      <c r="T158" s="1149">
        <f>SUM(K158+S158)</f>
        <v>52258</v>
      </c>
    </row>
    <row r="159" spans="1:20" ht="12.75">
      <c r="A159" s="1137">
        <f>A158+1</f>
        <v>77</v>
      </c>
      <c r="B159" s="909">
        <v>6931</v>
      </c>
      <c r="C159" s="910" t="s">
        <v>320</v>
      </c>
      <c r="D159" s="1154" t="s">
        <v>415</v>
      </c>
      <c r="E159" s="928" t="s">
        <v>373</v>
      </c>
      <c r="F159" s="929">
        <v>34886</v>
      </c>
      <c r="G159" s="1155"/>
      <c r="H159" s="929"/>
      <c r="I159" s="1156"/>
      <c r="J159" s="1157">
        <v>0</v>
      </c>
      <c r="K159" s="916">
        <f t="shared" si="27"/>
        <v>34886</v>
      </c>
      <c r="L159" s="915">
        <f t="shared" si="28"/>
        <v>10734</v>
      </c>
      <c r="M159" s="1155">
        <v>495</v>
      </c>
      <c r="N159" s="916">
        <v>0</v>
      </c>
      <c r="O159" s="917">
        <f t="shared" si="29"/>
        <v>506</v>
      </c>
      <c r="P159" s="1155">
        <v>187</v>
      </c>
      <c r="Q159" s="1158">
        <v>8310</v>
      </c>
      <c r="R159" s="1158">
        <v>486</v>
      </c>
      <c r="S159" s="916">
        <f t="shared" si="30"/>
        <v>20718</v>
      </c>
      <c r="T159" s="1159">
        <f>SUM(K159+S159)</f>
        <v>55604</v>
      </c>
    </row>
    <row r="160" spans="1:20" ht="12.75">
      <c r="A160" s="1137">
        <f t="shared" ref="A160:A165" si="31">A159+1</f>
        <v>78</v>
      </c>
      <c r="B160" s="1160">
        <v>6940</v>
      </c>
      <c r="C160" s="910" t="s">
        <v>320</v>
      </c>
      <c r="D160" s="1154" t="s">
        <v>416</v>
      </c>
      <c r="E160" s="1161" t="s">
        <v>373</v>
      </c>
      <c r="F160" s="1155">
        <v>34886</v>
      </c>
      <c r="G160" s="1155"/>
      <c r="H160" s="929"/>
      <c r="I160" s="1156"/>
      <c r="J160" s="1157">
        <v>0</v>
      </c>
      <c r="K160" s="916">
        <f t="shared" si="27"/>
        <v>34886</v>
      </c>
      <c r="L160" s="915">
        <f t="shared" si="28"/>
        <v>10734</v>
      </c>
      <c r="M160" s="1155">
        <v>495</v>
      </c>
      <c r="N160" s="916">
        <v>0</v>
      </c>
      <c r="O160" s="917">
        <f t="shared" si="29"/>
        <v>506</v>
      </c>
      <c r="P160" s="1155">
        <v>187</v>
      </c>
      <c r="Q160" s="911">
        <v>8310</v>
      </c>
      <c r="R160" s="911">
        <v>486</v>
      </c>
      <c r="S160" s="916">
        <f t="shared" si="30"/>
        <v>20718</v>
      </c>
      <c r="T160" s="1159">
        <f>SUM(K160+S160)</f>
        <v>55604</v>
      </c>
    </row>
    <row r="161" spans="1:20" ht="12.75">
      <c r="A161" s="1137">
        <f t="shared" si="31"/>
        <v>79</v>
      </c>
      <c r="B161" s="909">
        <v>6967</v>
      </c>
      <c r="C161" s="910" t="s">
        <v>320</v>
      </c>
      <c r="D161" s="1154" t="s">
        <v>417</v>
      </c>
      <c r="E161" s="1154" t="s">
        <v>373</v>
      </c>
      <c r="F161" s="917">
        <v>34886</v>
      </c>
      <c r="G161" s="1162"/>
      <c r="H161" s="912"/>
      <c r="I161" s="1163"/>
      <c r="J161" s="1157">
        <v>0</v>
      </c>
      <c r="K161" s="914">
        <f t="shared" si="27"/>
        <v>34886</v>
      </c>
      <c r="L161" s="915">
        <f t="shared" si="28"/>
        <v>10734</v>
      </c>
      <c r="M161" s="914">
        <v>495</v>
      </c>
      <c r="N161" s="916">
        <v>0</v>
      </c>
      <c r="O161" s="917">
        <f t="shared" si="29"/>
        <v>506</v>
      </c>
      <c r="P161" s="914">
        <v>187</v>
      </c>
      <c r="Q161" s="1164">
        <v>8310</v>
      </c>
      <c r="R161" s="1164">
        <v>486</v>
      </c>
      <c r="S161" s="916">
        <f t="shared" si="30"/>
        <v>20718</v>
      </c>
      <c r="T161" s="914">
        <f>K161+S161</f>
        <v>55604</v>
      </c>
    </row>
    <row r="162" spans="1:20" ht="12.75">
      <c r="A162" s="1137">
        <f t="shared" si="31"/>
        <v>80</v>
      </c>
      <c r="B162" s="1160">
        <v>7232</v>
      </c>
      <c r="C162" s="910" t="s">
        <v>336</v>
      </c>
      <c r="D162" s="1154" t="s">
        <v>418</v>
      </c>
      <c r="E162" s="928" t="s">
        <v>106</v>
      </c>
      <c r="F162" s="929">
        <v>41372</v>
      </c>
      <c r="G162" s="1162"/>
      <c r="H162" s="912"/>
      <c r="I162" s="1163"/>
      <c r="J162" s="1157">
        <v>0</v>
      </c>
      <c r="K162" s="916">
        <f t="shared" si="27"/>
        <v>41372</v>
      </c>
      <c r="L162" s="915">
        <f t="shared" si="28"/>
        <v>12730</v>
      </c>
      <c r="M162" s="1155">
        <v>495</v>
      </c>
      <c r="N162" s="916">
        <v>0</v>
      </c>
      <c r="O162" s="917">
        <f t="shared" si="29"/>
        <v>600</v>
      </c>
      <c r="P162" s="1155">
        <v>187</v>
      </c>
      <c r="Q162" s="1164">
        <v>8310</v>
      </c>
      <c r="R162" s="1164">
        <v>486</v>
      </c>
      <c r="S162" s="916">
        <f t="shared" si="30"/>
        <v>22808</v>
      </c>
      <c r="T162" s="1159">
        <f>SUM(K162+S162)</f>
        <v>64180</v>
      </c>
    </row>
    <row r="163" spans="1:20" ht="12.75">
      <c r="A163" s="1078">
        <f t="shared" si="31"/>
        <v>81</v>
      </c>
      <c r="B163" s="909">
        <v>6948</v>
      </c>
      <c r="C163" s="910" t="s">
        <v>336</v>
      </c>
      <c r="D163" s="910" t="s">
        <v>419</v>
      </c>
      <c r="E163" s="928" t="s">
        <v>106</v>
      </c>
      <c r="F163" s="929">
        <v>41372</v>
      </c>
      <c r="G163" s="929"/>
      <c r="H163" s="929"/>
      <c r="I163" s="930"/>
      <c r="J163" s="1157">
        <v>0</v>
      </c>
      <c r="K163" s="916">
        <f t="shared" si="27"/>
        <v>41372</v>
      </c>
      <c r="L163" s="915">
        <f t="shared" si="28"/>
        <v>12730</v>
      </c>
      <c r="M163" s="1155">
        <v>495</v>
      </c>
      <c r="N163" s="916">
        <v>0</v>
      </c>
      <c r="O163" s="917">
        <f t="shared" si="29"/>
        <v>600</v>
      </c>
      <c r="P163" s="1155">
        <v>187</v>
      </c>
      <c r="Q163" s="1158">
        <v>8310</v>
      </c>
      <c r="R163" s="1158">
        <v>486</v>
      </c>
      <c r="S163" s="916">
        <f t="shared" si="30"/>
        <v>22808</v>
      </c>
      <c r="T163" s="1165">
        <f>SUM(K163+S163)</f>
        <v>64180</v>
      </c>
    </row>
    <row r="164" spans="1:20" ht="12.75">
      <c r="A164" s="1078">
        <f t="shared" si="31"/>
        <v>82</v>
      </c>
      <c r="B164" s="849" t="s">
        <v>374</v>
      </c>
      <c r="C164" s="849" t="s">
        <v>375</v>
      </c>
      <c r="D164" s="849" t="s">
        <v>217</v>
      </c>
      <c r="E164" s="850" t="s">
        <v>162</v>
      </c>
      <c r="F164" s="851">
        <v>0</v>
      </c>
      <c r="G164" s="1166"/>
      <c r="H164" s="1167"/>
      <c r="I164" s="1168"/>
      <c r="J164" s="1169">
        <v>0</v>
      </c>
      <c r="K164" s="1025">
        <f t="shared" si="27"/>
        <v>0</v>
      </c>
      <c r="L164" s="1026">
        <f t="shared" si="28"/>
        <v>0</v>
      </c>
      <c r="M164" s="859">
        <v>0</v>
      </c>
      <c r="N164" s="1025">
        <v>0</v>
      </c>
      <c r="O164" s="884">
        <f t="shared" si="29"/>
        <v>0</v>
      </c>
      <c r="P164" s="859">
        <v>0</v>
      </c>
      <c r="Q164" s="1027">
        <v>0</v>
      </c>
      <c r="R164" s="1027">
        <v>0</v>
      </c>
      <c r="S164" s="1025">
        <f t="shared" si="30"/>
        <v>0</v>
      </c>
      <c r="T164" s="951">
        <f>SUM(K164+S164)</f>
        <v>0</v>
      </c>
    </row>
    <row r="165" spans="1:20" ht="12.75">
      <c r="A165" s="1078">
        <f t="shared" si="31"/>
        <v>83</v>
      </c>
      <c r="B165" s="973">
        <v>6567</v>
      </c>
      <c r="C165" s="974" t="s">
        <v>118</v>
      </c>
      <c r="D165" s="875" t="s">
        <v>420</v>
      </c>
      <c r="E165" s="875" t="s">
        <v>109</v>
      </c>
      <c r="F165" s="1170">
        <v>49731</v>
      </c>
      <c r="G165" s="975"/>
      <c r="H165" s="975"/>
      <c r="I165" s="1171"/>
      <c r="J165" s="1169">
        <v>0</v>
      </c>
      <c r="K165" s="1025">
        <f t="shared" si="27"/>
        <v>49731</v>
      </c>
      <c r="L165" s="1026">
        <f t="shared" si="28"/>
        <v>15302</v>
      </c>
      <c r="M165" s="859">
        <v>495</v>
      </c>
      <c r="N165" s="1025">
        <v>0</v>
      </c>
      <c r="O165" s="884">
        <f t="shared" si="29"/>
        <v>721</v>
      </c>
      <c r="P165" s="859">
        <v>187</v>
      </c>
      <c r="Q165" s="1027">
        <v>8310</v>
      </c>
      <c r="R165" s="1027">
        <v>486</v>
      </c>
      <c r="S165" s="1025">
        <f t="shared" si="30"/>
        <v>25501</v>
      </c>
      <c r="T165" s="951">
        <f>SUM(K165+S165)</f>
        <v>75232</v>
      </c>
    </row>
    <row r="166" spans="1:20" ht="12.75">
      <c r="A166" s="1137">
        <f>A165+1</f>
        <v>84</v>
      </c>
      <c r="B166" s="1160">
        <v>6855</v>
      </c>
      <c r="C166" s="1138" t="s">
        <v>376</v>
      </c>
      <c r="D166" s="1154" t="s">
        <v>421</v>
      </c>
      <c r="E166" s="800" t="s">
        <v>159</v>
      </c>
      <c r="F166" s="1172">
        <v>60875</v>
      </c>
      <c r="G166" s="1173"/>
      <c r="H166" s="1174"/>
      <c r="I166" s="814"/>
      <c r="J166" s="1140"/>
      <c r="K166" s="1175">
        <f t="shared" si="27"/>
        <v>60875</v>
      </c>
      <c r="L166" s="817">
        <f t="shared" si="28"/>
        <v>18731</v>
      </c>
      <c r="M166" s="818">
        <v>495</v>
      </c>
      <c r="N166" s="1175">
        <v>0</v>
      </c>
      <c r="O166" s="1176">
        <f>ROUND((K166*0.0145),0)</f>
        <v>883</v>
      </c>
      <c r="P166" s="818">
        <v>187</v>
      </c>
      <c r="Q166" s="820">
        <v>8310</v>
      </c>
      <c r="R166" s="821">
        <v>486</v>
      </c>
      <c r="S166" s="817">
        <f t="shared" si="30"/>
        <v>29092</v>
      </c>
      <c r="T166" s="817">
        <f>SUM(K166+S166)</f>
        <v>89967</v>
      </c>
    </row>
    <row r="167" spans="1:20" ht="12.75">
      <c r="A167" s="263">
        <f t="shared" ref="A167:A182" si="32">A166+1</f>
        <v>85</v>
      </c>
      <c r="B167" s="1177"/>
      <c r="C167" s="504"/>
      <c r="D167" s="1178"/>
      <c r="E167" s="162"/>
      <c r="F167" s="1179"/>
      <c r="G167" s="1180"/>
      <c r="H167" s="1181"/>
      <c r="I167" s="443"/>
      <c r="J167" s="1141"/>
      <c r="K167" s="1182"/>
      <c r="L167" s="451"/>
      <c r="M167" s="452"/>
      <c r="N167" s="1182"/>
      <c r="O167" s="1183"/>
      <c r="P167" s="452"/>
      <c r="Q167" s="445"/>
      <c r="R167" s="454"/>
      <c r="S167" s="451"/>
      <c r="T167" s="451"/>
    </row>
    <row r="168" spans="1:20" ht="12.75">
      <c r="A168" s="263">
        <f t="shared" si="32"/>
        <v>86</v>
      </c>
      <c r="B168" s="1184"/>
      <c r="C168" s="1185"/>
      <c r="D168" s="1186"/>
      <c r="E168" s="1187"/>
      <c r="F168" s="1188"/>
      <c r="G168" s="1188"/>
      <c r="H168" s="1188"/>
      <c r="I168" s="1189"/>
      <c r="J168" s="1190"/>
      <c r="K168" s="1191"/>
      <c r="L168" s="1192"/>
      <c r="M168" s="1193"/>
      <c r="N168" s="1191"/>
      <c r="O168" s="1194"/>
      <c r="P168" s="1193"/>
      <c r="Q168" s="1195"/>
      <c r="R168" s="1195"/>
      <c r="S168" s="1191"/>
      <c r="T168" s="1196"/>
    </row>
    <row r="169" spans="1:20" ht="12.75">
      <c r="A169" s="263">
        <f t="shared" si="32"/>
        <v>87</v>
      </c>
      <c r="B169" s="1184"/>
      <c r="C169" s="1185"/>
      <c r="D169" s="485"/>
      <c r="E169" s="1197"/>
      <c r="F169" s="1198"/>
      <c r="G169" s="1199"/>
      <c r="H169" s="1199"/>
      <c r="I169" s="1200"/>
      <c r="J169" s="1190"/>
      <c r="K169" s="1201"/>
      <c r="L169" s="1192"/>
      <c r="M169" s="1201"/>
      <c r="N169" s="1191"/>
      <c r="O169" s="1194"/>
      <c r="P169" s="1201"/>
      <c r="Q169" s="1202"/>
      <c r="R169" s="1202"/>
      <c r="S169" s="1191"/>
      <c r="T169" s="1201"/>
    </row>
    <row r="170" spans="1:20" ht="12.75">
      <c r="A170" s="263">
        <f t="shared" si="32"/>
        <v>88</v>
      </c>
      <c r="B170" s="1184"/>
      <c r="C170" s="1185"/>
      <c r="D170" s="1185"/>
      <c r="E170" s="1203"/>
      <c r="F170" s="1204"/>
      <c r="G170" s="1188"/>
      <c r="H170" s="1188"/>
      <c r="I170" s="1205"/>
      <c r="J170" s="1190"/>
      <c r="K170" s="1191"/>
      <c r="L170" s="1192"/>
      <c r="M170" s="1193"/>
      <c r="N170" s="1191"/>
      <c r="O170" s="1194"/>
      <c r="P170" s="1193"/>
      <c r="Q170" s="1194"/>
      <c r="R170" s="1194"/>
      <c r="S170" s="1191"/>
      <c r="T170" s="1206"/>
    </row>
    <row r="171" spans="1:20" ht="12.75">
      <c r="A171" s="263">
        <f t="shared" si="32"/>
        <v>89</v>
      </c>
      <c r="B171" s="1207"/>
      <c r="C171" s="1208"/>
      <c r="D171" s="1178"/>
      <c r="E171" s="1197"/>
      <c r="F171" s="1198"/>
      <c r="G171" s="1209"/>
      <c r="H171" s="1199"/>
      <c r="I171" s="1210"/>
      <c r="J171" s="1142"/>
      <c r="K171" s="1201"/>
      <c r="L171" s="1192"/>
      <c r="M171" s="1201"/>
      <c r="N171" s="1191"/>
      <c r="O171" s="1194"/>
      <c r="P171" s="1201"/>
      <c r="Q171" s="1202"/>
      <c r="R171" s="1202"/>
      <c r="S171" s="1191"/>
      <c r="T171" s="1211"/>
    </row>
    <row r="172" spans="1:20" ht="12.75">
      <c r="A172" s="263">
        <f t="shared" si="32"/>
        <v>90</v>
      </c>
      <c r="B172" s="1207"/>
      <c r="C172" s="1212"/>
      <c r="D172" s="500"/>
      <c r="E172" s="1213"/>
      <c r="F172" s="1198"/>
      <c r="G172" s="1199"/>
      <c r="H172" s="1209"/>
      <c r="I172" s="1210"/>
      <c r="J172" s="1190"/>
      <c r="K172" s="1191"/>
      <c r="L172" s="1192"/>
      <c r="M172" s="1193"/>
      <c r="N172" s="1191"/>
      <c r="O172" s="1194"/>
      <c r="P172" s="1193"/>
      <c r="Q172" s="1214"/>
      <c r="R172" s="1214"/>
      <c r="S172" s="1191"/>
      <c r="T172" s="1196"/>
    </row>
    <row r="173" spans="1:20" ht="12.75">
      <c r="A173" s="263">
        <f t="shared" si="32"/>
        <v>91</v>
      </c>
      <c r="B173" s="1184"/>
      <c r="C173" s="1185"/>
      <c r="D173" s="1185"/>
      <c r="E173" s="1187"/>
      <c r="F173" s="1188"/>
      <c r="G173" s="1188"/>
      <c r="H173" s="1188"/>
      <c r="I173" s="1189"/>
      <c r="J173" s="1215"/>
      <c r="K173" s="1191"/>
      <c r="L173" s="1192"/>
      <c r="M173" s="1193"/>
      <c r="N173" s="1191"/>
      <c r="O173" s="1194"/>
      <c r="P173" s="1193"/>
      <c r="Q173" s="1195"/>
      <c r="R173" s="1195"/>
      <c r="S173" s="1191"/>
      <c r="T173" s="1216"/>
    </row>
    <row r="174" spans="1:20" ht="12.75">
      <c r="A174" s="263">
        <f t="shared" si="32"/>
        <v>92</v>
      </c>
      <c r="B174" s="278"/>
      <c r="C174" s="410"/>
      <c r="D174" s="410"/>
      <c r="E174" s="411"/>
      <c r="F174" s="1217"/>
      <c r="G174" s="1218"/>
      <c r="H174" s="1219"/>
      <c r="I174" s="1220"/>
      <c r="J174" s="1221"/>
      <c r="K174" s="1222"/>
      <c r="L174" s="1223"/>
      <c r="M174" s="1023"/>
      <c r="N174" s="1222"/>
      <c r="O174" s="1224"/>
      <c r="P174" s="1023"/>
      <c r="Q174" s="1225"/>
      <c r="R174" s="1225"/>
      <c r="S174" s="1222"/>
      <c r="T174" s="1226"/>
    </row>
    <row r="175" spans="1:20" ht="12.75">
      <c r="A175" s="263">
        <f t="shared" si="32"/>
        <v>93</v>
      </c>
      <c r="B175" s="278"/>
      <c r="C175" s="410"/>
      <c r="D175" s="410"/>
      <c r="E175" s="411"/>
      <c r="F175" s="1217"/>
      <c r="G175" s="1218"/>
      <c r="H175" s="1219"/>
      <c r="I175" s="1220"/>
      <c r="J175" s="1221"/>
      <c r="K175" s="1222"/>
      <c r="L175" s="1223"/>
      <c r="M175" s="1023"/>
      <c r="N175" s="1222"/>
      <c r="O175" s="1224"/>
      <c r="P175" s="1023"/>
      <c r="Q175" s="1225"/>
      <c r="R175" s="1225"/>
      <c r="S175" s="1222"/>
      <c r="T175" s="1226"/>
    </row>
    <row r="176" spans="1:20" ht="12.75">
      <c r="A176" s="263">
        <f t="shared" si="32"/>
        <v>94</v>
      </c>
      <c r="B176" s="278"/>
      <c r="C176" s="410"/>
      <c r="D176" s="410"/>
      <c r="E176" s="411"/>
      <c r="F176" s="1217"/>
      <c r="G176" s="1218"/>
      <c r="H176" s="1219"/>
      <c r="I176" s="1220"/>
      <c r="J176" s="1221"/>
      <c r="K176" s="1222"/>
      <c r="L176" s="1223"/>
      <c r="M176" s="1023"/>
      <c r="N176" s="1222"/>
      <c r="O176" s="1224"/>
      <c r="P176" s="1023"/>
      <c r="Q176" s="1225"/>
      <c r="R176" s="1225"/>
      <c r="S176" s="1222"/>
      <c r="T176" s="1226"/>
    </row>
    <row r="177" spans="1:20" ht="12.75">
      <c r="A177" s="263">
        <f t="shared" si="32"/>
        <v>95</v>
      </c>
      <c r="B177" s="278"/>
      <c r="C177" s="410"/>
      <c r="D177" s="410"/>
      <c r="E177" s="411"/>
      <c r="F177" s="1217"/>
      <c r="G177" s="1218"/>
      <c r="H177" s="1219"/>
      <c r="I177" s="1220"/>
      <c r="J177" s="1221"/>
      <c r="K177" s="1222"/>
      <c r="L177" s="1223"/>
      <c r="M177" s="1023"/>
      <c r="N177" s="1222"/>
      <c r="O177" s="1224"/>
      <c r="P177" s="1023"/>
      <c r="Q177" s="1225"/>
      <c r="R177" s="1225"/>
      <c r="S177" s="1222"/>
      <c r="T177" s="1226"/>
    </row>
    <row r="178" spans="1:20" ht="12.75">
      <c r="A178" s="263">
        <f t="shared" si="32"/>
        <v>96</v>
      </c>
      <c r="B178" s="278"/>
      <c r="C178" s="410"/>
      <c r="D178" s="410"/>
      <c r="E178" s="411"/>
      <c r="F178" s="1217"/>
      <c r="G178" s="1218"/>
      <c r="H178" s="1219"/>
      <c r="I178" s="1220"/>
      <c r="J178" s="1221"/>
      <c r="K178" s="1222"/>
      <c r="L178" s="1223"/>
      <c r="M178" s="1023"/>
      <c r="N178" s="1222"/>
      <c r="O178" s="1224"/>
      <c r="P178" s="1023"/>
      <c r="Q178" s="1225"/>
      <c r="R178" s="1225"/>
      <c r="S178" s="1222"/>
      <c r="T178" s="1226"/>
    </row>
    <row r="179" spans="1:20" ht="12.75" customHeight="1">
      <c r="A179" s="263">
        <f t="shared" si="32"/>
        <v>97</v>
      </c>
      <c r="B179" s="1227"/>
      <c r="C179" s="1227"/>
      <c r="D179" s="1227"/>
      <c r="E179" s="1227"/>
      <c r="F179" s="1227"/>
      <c r="G179" s="1227"/>
      <c r="H179" s="1227"/>
      <c r="I179" s="1227"/>
      <c r="J179" s="1228"/>
      <c r="K179" s="1227"/>
      <c r="L179" s="1227"/>
      <c r="M179" s="1227"/>
      <c r="N179" s="1227"/>
      <c r="O179" s="1227"/>
      <c r="P179" s="1227"/>
      <c r="Q179" s="1227"/>
      <c r="R179" s="1227"/>
      <c r="S179" s="1227"/>
      <c r="T179" s="1227"/>
    </row>
    <row r="180" spans="1:20" ht="12.75" customHeight="1">
      <c r="A180" s="263">
        <f t="shared" si="32"/>
        <v>98</v>
      </c>
      <c r="B180" s="1227"/>
      <c r="C180" s="1227"/>
      <c r="D180" s="1227"/>
      <c r="E180" s="1227"/>
      <c r="F180" s="1227"/>
      <c r="G180" s="1227"/>
      <c r="H180" s="1227"/>
      <c r="I180" s="1227"/>
      <c r="J180" s="1228"/>
      <c r="K180" s="1227"/>
      <c r="L180" s="1227"/>
      <c r="M180" s="1227"/>
      <c r="N180" s="1227"/>
      <c r="O180" s="1227"/>
      <c r="P180" s="1227"/>
      <c r="Q180" s="1227"/>
      <c r="R180" s="1227"/>
      <c r="S180" s="1227"/>
      <c r="T180" s="1227"/>
    </row>
    <row r="181" spans="1:20" ht="12.75" customHeight="1">
      <c r="A181" s="263">
        <f t="shared" si="32"/>
        <v>99</v>
      </c>
      <c r="B181" s="1227"/>
      <c r="C181" s="1227"/>
      <c r="D181" s="1227"/>
      <c r="E181" s="1227"/>
      <c r="F181" s="1227"/>
      <c r="G181" s="1227"/>
      <c r="H181" s="1227"/>
      <c r="I181" s="1227"/>
      <c r="J181" s="1228"/>
      <c r="K181" s="1227"/>
      <c r="L181" s="1227"/>
      <c r="M181" s="1227"/>
      <c r="N181" s="1227"/>
      <c r="O181" s="1227"/>
      <c r="P181" s="1227"/>
      <c r="Q181" s="1227"/>
      <c r="R181" s="1227"/>
      <c r="S181" s="1227"/>
      <c r="T181" s="1227"/>
    </row>
    <row r="182" spans="1:20" ht="12.75" customHeight="1">
      <c r="A182" s="263">
        <f t="shared" si="32"/>
        <v>100</v>
      </c>
      <c r="B182" s="1227"/>
      <c r="C182" s="1227"/>
      <c r="D182" s="1227"/>
      <c r="E182" s="1227"/>
      <c r="F182" s="1227"/>
      <c r="G182" s="1227"/>
      <c r="H182" s="1227"/>
      <c r="I182" s="1227"/>
      <c r="J182" s="1228"/>
      <c r="K182" s="1227"/>
      <c r="L182" s="1227"/>
      <c r="M182" s="1227"/>
      <c r="N182" s="1227"/>
      <c r="O182" s="1227"/>
      <c r="P182" s="1227"/>
      <c r="Q182" s="1227"/>
      <c r="R182" s="1227"/>
      <c r="S182" s="1227"/>
      <c r="T182" s="1227"/>
    </row>
    <row r="183" spans="1:20" ht="12.75">
      <c r="A183" s="264"/>
      <c r="B183" s="265"/>
      <c r="C183" s="265"/>
      <c r="D183" s="1229" t="s">
        <v>377</v>
      </c>
      <c r="E183" s="266" t="s">
        <v>123</v>
      </c>
      <c r="F183" s="271">
        <f>SUM(F158:F182)</f>
        <v>330363</v>
      </c>
      <c r="G183" s="271">
        <f t="shared" ref="G183:H183" si="33">SUM(G158:G182)</f>
        <v>0</v>
      </c>
      <c r="H183" s="271">
        <f t="shared" si="33"/>
        <v>0</v>
      </c>
      <c r="I183" s="266" t="s">
        <v>123</v>
      </c>
      <c r="J183" s="1139">
        <f>SUM(J158:J182)</f>
        <v>0</v>
      </c>
      <c r="K183" s="1139">
        <f t="shared" ref="K183:T183" si="34">SUM(K158:K182)</f>
        <v>330363</v>
      </c>
      <c r="L183" s="1139">
        <f t="shared" si="34"/>
        <v>101651</v>
      </c>
      <c r="M183" s="1139">
        <f t="shared" si="34"/>
        <v>3960</v>
      </c>
      <c r="N183" s="1139">
        <f t="shared" si="34"/>
        <v>0</v>
      </c>
      <c r="O183" s="1139">
        <f t="shared" si="34"/>
        <v>4791</v>
      </c>
      <c r="P183" s="1139">
        <f t="shared" si="34"/>
        <v>1496</v>
      </c>
      <c r="Q183" s="1139">
        <f t="shared" si="34"/>
        <v>66480</v>
      </c>
      <c r="R183" s="1139">
        <f t="shared" si="34"/>
        <v>3888</v>
      </c>
      <c r="S183" s="1139">
        <f t="shared" si="34"/>
        <v>182266</v>
      </c>
      <c r="T183" s="1139">
        <f t="shared" si="34"/>
        <v>512629</v>
      </c>
    </row>
    <row r="184" spans="1:20" s="6" customFormat="1">
      <c r="A184" s="49"/>
      <c r="B184" s="49"/>
      <c r="C184" s="49"/>
      <c r="D184" s="175" t="s">
        <v>185</v>
      </c>
      <c r="E184" s="1230" t="s">
        <v>123</v>
      </c>
      <c r="F184" s="1231">
        <f>F42+F89+F136+F183</f>
        <v>3157254</v>
      </c>
      <c r="G184" s="1231">
        <f t="shared" ref="G184:H184" si="35">G42+G89+G136+G183</f>
        <v>0</v>
      </c>
      <c r="H184" s="1231">
        <f t="shared" si="35"/>
        <v>0</v>
      </c>
      <c r="I184" s="1232" t="s">
        <v>123</v>
      </c>
      <c r="J184" s="1231">
        <f>J42+J89+J136+J183</f>
        <v>8620</v>
      </c>
      <c r="K184" s="1231">
        <f t="shared" ref="K184:T184" si="36">K42+K89+K136+K183</f>
        <v>3165874</v>
      </c>
      <c r="L184" s="1231">
        <f t="shared" si="36"/>
        <v>974143</v>
      </c>
      <c r="M184" s="1231">
        <f t="shared" si="36"/>
        <v>40590</v>
      </c>
      <c r="N184" s="1231">
        <f t="shared" si="36"/>
        <v>0</v>
      </c>
      <c r="O184" s="1231">
        <f t="shared" si="36"/>
        <v>45907</v>
      </c>
      <c r="P184" s="1231">
        <f t="shared" si="36"/>
        <v>15334</v>
      </c>
      <c r="Q184" s="1231">
        <f t="shared" si="36"/>
        <v>733264</v>
      </c>
      <c r="R184" s="1231">
        <f t="shared" si="36"/>
        <v>34913</v>
      </c>
      <c r="S184" s="1231">
        <f t="shared" si="36"/>
        <v>1844151</v>
      </c>
      <c r="T184" s="1231">
        <f t="shared" si="36"/>
        <v>5010025</v>
      </c>
    </row>
    <row r="185" spans="1:20" ht="12.75">
      <c r="A185" s="3" t="s">
        <v>124</v>
      </c>
      <c r="B185" s="213"/>
      <c r="C185" s="213"/>
      <c r="D185" s="267"/>
      <c r="E185" s="213"/>
      <c r="F185" s="213"/>
      <c r="G185" s="213"/>
      <c r="H185" s="213"/>
      <c r="I185" s="213"/>
      <c r="J185" s="213"/>
      <c r="K185" s="213"/>
      <c r="L185" s="213"/>
      <c r="M185" s="213"/>
      <c r="N185" s="213"/>
      <c r="O185" s="213"/>
      <c r="P185" s="213"/>
      <c r="Q185" s="213"/>
      <c r="R185" s="213"/>
      <c r="S185" s="213"/>
      <c r="T185" s="213"/>
    </row>
    <row r="186" spans="1:20" ht="12.75">
      <c r="A186" s="3" t="s">
        <v>125</v>
      </c>
      <c r="B186" s="213"/>
      <c r="C186" s="213"/>
      <c r="D186" s="267"/>
      <c r="E186" s="213"/>
      <c r="F186" s="213"/>
      <c r="G186" s="213"/>
      <c r="H186" s="213"/>
      <c r="I186" s="213"/>
      <c r="J186" s="213"/>
      <c r="K186" s="213"/>
      <c r="L186" s="1264"/>
      <c r="M186" s="1264"/>
      <c r="N186" s="213"/>
      <c r="O186" s="213"/>
      <c r="P186" s="213"/>
      <c r="Q186" s="213"/>
      <c r="R186" s="213"/>
      <c r="S186" s="213"/>
      <c r="T186" s="213"/>
    </row>
    <row r="187" spans="1:20" ht="12.75">
      <c r="A187" s="7" t="s">
        <v>390</v>
      </c>
      <c r="B187" s="213"/>
      <c r="C187" s="213"/>
      <c r="D187" s="267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  <c r="O187" s="213"/>
      <c r="P187" s="213"/>
      <c r="Q187" s="213"/>
      <c r="R187" s="213"/>
      <c r="S187" s="213"/>
      <c r="T187" s="213"/>
    </row>
    <row r="188" spans="1:20" ht="12.75">
      <c r="A188" s="7" t="s">
        <v>391</v>
      </c>
    </row>
    <row r="189" spans="1:20" ht="12.75">
      <c r="A189" s="7" t="s">
        <v>392</v>
      </c>
    </row>
  </sheetData>
  <mergeCells count="8">
    <mergeCell ref="I155:J156"/>
    <mergeCell ref="L186:M186"/>
    <mergeCell ref="I14:J15"/>
    <mergeCell ref="L44:M44"/>
    <mergeCell ref="I61:J62"/>
    <mergeCell ref="L91:M91"/>
    <mergeCell ref="I108:J109"/>
    <mergeCell ref="L138:M138"/>
  </mergeCells>
  <pageMargins left="0.23622047244094491" right="0.23622047244094491" top="0.9055118110236221" bottom="0.23622047244094491" header="0.31496062992125984" footer="0.31496062992125984"/>
  <pageSetup paperSize="5" scale="71" fitToHeight="0" orientation="landscape" r:id="rId1"/>
  <headerFooter>
    <oddHeader>&amp;C&amp;"Times New Roman,Bold"Government of Guam
Fiscal Year 2025, Quarter 3
Agency Staffing Pattern</oddHeader>
  </headerFooter>
  <rowBreaks count="3" manualBreakCount="3">
    <brk id="47" max="16383" man="1"/>
    <brk id="95" max="19" man="1"/>
    <brk id="142" max="1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  <pageSetUpPr fitToPage="1"/>
  </sheetPr>
  <dimension ref="A1:BV121"/>
  <sheetViews>
    <sheetView tabSelected="1" view="pageBreakPreview" zoomScaleNormal="100" zoomScaleSheetLayoutView="100" workbookViewId="0">
      <selection activeCell="C86" sqref="C86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23.21875" style="6" customWidth="1"/>
    <col min="4" max="4" width="22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5546875" style="6" customWidth="1"/>
    <col min="10" max="10" width="6.77734375" style="6" customWidth="1"/>
    <col min="11" max="11" width="7.6640625" style="6" customWidth="1"/>
    <col min="12" max="12" width="10.77734375" style="6" customWidth="1"/>
    <col min="13" max="13" width="9.21875" style="6" customWidth="1"/>
    <col min="14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3" t="s">
        <v>1</v>
      </c>
      <c r="B2" s="3"/>
      <c r="C2" s="3"/>
      <c r="D2" s="7" t="s">
        <v>2</v>
      </c>
      <c r="E2" s="1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25" customHeight="1">
      <c r="A3" s="3"/>
      <c r="B3" s="3"/>
      <c r="C3" s="3"/>
      <c r="D3" s="7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3" t="s">
        <v>3</v>
      </c>
      <c r="B4" s="3"/>
      <c r="C4" s="3"/>
      <c r="D4" s="7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25" customHeight="1">
      <c r="A5" s="3"/>
      <c r="B5" s="3"/>
      <c r="C5" s="3"/>
      <c r="D5" s="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3" t="s">
        <v>5</v>
      </c>
      <c r="B6" s="3"/>
      <c r="C6" s="3"/>
      <c r="D6" s="7" t="s">
        <v>378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25" customHeight="1">
      <c r="A7" s="3"/>
      <c r="B7" s="3"/>
      <c r="C7" s="3"/>
      <c r="D7" s="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3" t="s">
        <v>7</v>
      </c>
      <c r="B8" s="3"/>
      <c r="C8" s="3"/>
      <c r="D8" s="7" t="s">
        <v>379</v>
      </c>
      <c r="E8" s="8"/>
      <c r="F8" s="1"/>
      <c r="G8" s="3"/>
      <c r="H8" s="3" t="s">
        <v>380</v>
      </c>
      <c r="I8" s="1"/>
      <c r="J8" s="1"/>
      <c r="K8" s="1"/>
      <c r="L8" s="9"/>
      <c r="M8" s="9"/>
      <c r="N8" s="9"/>
      <c r="O8" s="9"/>
      <c r="P8" s="9"/>
      <c r="Q8" s="9"/>
      <c r="R8" s="9"/>
      <c r="S8" s="9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0" t="s">
        <v>10</v>
      </c>
      <c r="C11" s="11"/>
      <c r="D11" s="11"/>
      <c r="E11" s="11"/>
      <c r="F11" s="11"/>
      <c r="G11" s="11"/>
      <c r="H11" s="11"/>
      <c r="I11" s="11"/>
      <c r="J11" s="12"/>
      <c r="K11" s="1"/>
      <c r="L11" s="1"/>
      <c r="M11" s="1"/>
      <c r="N11" s="1"/>
      <c r="O11" s="1"/>
      <c r="P11" s="1"/>
      <c r="Q11" s="10" t="s">
        <v>10</v>
      </c>
      <c r="R11" s="12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3"/>
      <c r="C12" s="1"/>
      <c r="D12" s="1"/>
      <c r="E12" s="1"/>
      <c r="F12" s="1"/>
      <c r="G12" s="1"/>
      <c r="H12" s="1"/>
      <c r="I12" s="1"/>
      <c r="J12" s="14"/>
      <c r="K12" s="1"/>
      <c r="L12" s="1"/>
      <c r="M12" s="1"/>
      <c r="N12" s="1"/>
      <c r="O12" s="1"/>
      <c r="P12" s="1"/>
      <c r="Q12" s="13"/>
      <c r="R12" s="14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5" t="s">
        <v>11</v>
      </c>
      <c r="C13" s="16" t="s">
        <v>12</v>
      </c>
      <c r="D13" s="17" t="s">
        <v>13</v>
      </c>
      <c r="E13" s="16" t="s">
        <v>14</v>
      </c>
      <c r="F13" s="17" t="s">
        <v>15</v>
      </c>
      <c r="G13" s="18" t="s">
        <v>16</v>
      </c>
      <c r="H13" s="18" t="s">
        <v>17</v>
      </c>
      <c r="I13" s="18" t="s">
        <v>18</v>
      </c>
      <c r="J13" s="19" t="s">
        <v>19</v>
      </c>
      <c r="K13" s="16" t="s">
        <v>20</v>
      </c>
      <c r="L13" s="16" t="s">
        <v>21</v>
      </c>
      <c r="M13" s="17" t="s">
        <v>22</v>
      </c>
      <c r="N13" s="17" t="s">
        <v>23</v>
      </c>
      <c r="O13" s="17" t="s">
        <v>24</v>
      </c>
      <c r="P13" s="17" t="s">
        <v>25</v>
      </c>
      <c r="Q13" s="20" t="s">
        <v>26</v>
      </c>
      <c r="R13" s="19" t="s">
        <v>27</v>
      </c>
      <c r="S13" s="20" t="s">
        <v>28</v>
      </c>
      <c r="T13" s="21" t="s">
        <v>29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2"/>
      <c r="B14" s="23" t="s">
        <v>0</v>
      </c>
      <c r="C14" s="24"/>
      <c r="D14" s="25" t="s">
        <v>0</v>
      </c>
      <c r="E14" s="25" t="s">
        <v>0</v>
      </c>
      <c r="F14" s="25" t="s">
        <v>0</v>
      </c>
      <c r="G14" s="26"/>
      <c r="H14" s="26" t="s">
        <v>0</v>
      </c>
      <c r="I14" s="1251" t="s">
        <v>30</v>
      </c>
      <c r="J14" s="1252"/>
      <c r="K14" s="27" t="s">
        <v>0</v>
      </c>
      <c r="L14" s="22"/>
      <c r="M14" s="27"/>
      <c r="N14" s="27"/>
      <c r="O14" s="27" t="s">
        <v>31</v>
      </c>
      <c r="P14" s="27"/>
      <c r="Q14" s="28"/>
      <c r="R14" s="29"/>
      <c r="S14" s="30"/>
      <c r="T14" s="30"/>
      <c r="U14" s="522"/>
      <c r="V14" s="522"/>
      <c r="W14" s="522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1"/>
      <c r="B15" s="32" t="s">
        <v>32</v>
      </c>
      <c r="C15" s="26" t="s">
        <v>32</v>
      </c>
      <c r="D15" s="26" t="s">
        <v>33</v>
      </c>
      <c r="E15" s="26" t="s">
        <v>34</v>
      </c>
      <c r="F15" s="26" t="s">
        <v>0</v>
      </c>
      <c r="G15" s="26"/>
      <c r="H15" s="26" t="s">
        <v>0</v>
      </c>
      <c r="I15" s="1253"/>
      <c r="J15" s="1254"/>
      <c r="K15" s="33" t="s">
        <v>35</v>
      </c>
      <c r="L15" s="34" t="s">
        <v>36</v>
      </c>
      <c r="M15" s="34" t="s">
        <v>37</v>
      </c>
      <c r="N15" s="34" t="s">
        <v>38</v>
      </c>
      <c r="O15" s="34" t="s">
        <v>39</v>
      </c>
      <c r="P15" s="22" t="s">
        <v>40</v>
      </c>
      <c r="Q15" s="23" t="s">
        <v>41</v>
      </c>
      <c r="R15" s="35" t="s">
        <v>42</v>
      </c>
      <c r="S15" s="30" t="s">
        <v>43</v>
      </c>
      <c r="T15" s="36" t="s">
        <v>44</v>
      </c>
      <c r="U15" s="522"/>
      <c r="V15" s="522"/>
      <c r="W15" s="522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37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41" t="s">
        <v>54</v>
      </c>
      <c r="K16" s="42" t="s">
        <v>55</v>
      </c>
      <c r="L16" s="43" t="s">
        <v>56</v>
      </c>
      <c r="M16" s="43" t="s">
        <v>57</v>
      </c>
      <c r="N16" s="43" t="s">
        <v>58</v>
      </c>
      <c r="O16" s="43" t="s">
        <v>59</v>
      </c>
      <c r="P16" s="44" t="s">
        <v>60</v>
      </c>
      <c r="Q16" s="45" t="s">
        <v>61</v>
      </c>
      <c r="R16" s="46" t="s">
        <v>61</v>
      </c>
      <c r="S16" s="42" t="s">
        <v>62</v>
      </c>
      <c r="T16" s="43" t="s">
        <v>63</v>
      </c>
      <c r="U16" s="522"/>
      <c r="V16" s="522"/>
      <c r="W16" s="522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3.5" thickTop="1">
      <c r="A17" s="47">
        <v>1</v>
      </c>
      <c r="B17" s="165">
        <v>6232</v>
      </c>
      <c r="C17" s="766" t="s">
        <v>381</v>
      </c>
      <c r="D17" s="766" t="s">
        <v>382</v>
      </c>
      <c r="E17" s="166" t="s">
        <v>383</v>
      </c>
      <c r="F17" s="1243">
        <v>58373</v>
      </c>
      <c r="G17" s="1244"/>
      <c r="H17" s="1244"/>
      <c r="I17" s="315">
        <v>45842</v>
      </c>
      <c r="J17" s="1243">
        <v>463</v>
      </c>
      <c r="K17" s="755">
        <f>(+F17+G17+H17+J17)</f>
        <v>58836</v>
      </c>
      <c r="L17" s="135">
        <f>+ROUND((K17*0.3077),0)</f>
        <v>18104</v>
      </c>
      <c r="M17" s="136">
        <v>495</v>
      </c>
      <c r="N17" s="754">
        <v>0</v>
      </c>
      <c r="O17" s="753">
        <f>ROUND((K17*0.0145),0)</f>
        <v>853</v>
      </c>
      <c r="P17" s="136">
        <v>187</v>
      </c>
      <c r="Q17" s="137">
        <v>21918</v>
      </c>
      <c r="R17" s="137">
        <v>653</v>
      </c>
      <c r="S17" s="135">
        <f>+L17+M17+N17+O17+P17+Q17+R17</f>
        <v>42210</v>
      </c>
      <c r="T17" s="138">
        <f>SUM(K17+S17)</f>
        <v>101046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.75">
      <c r="A18" s="48">
        <f>SUM(A17+1)</f>
        <v>2</v>
      </c>
      <c r="B18" s="366">
        <v>6800</v>
      </c>
      <c r="C18" s="367" t="s">
        <v>384</v>
      </c>
      <c r="D18" s="367" t="s">
        <v>385</v>
      </c>
      <c r="E18" s="367" t="s">
        <v>386</v>
      </c>
      <c r="F18" s="1245">
        <v>86465</v>
      </c>
      <c r="G18" s="535"/>
      <c r="H18" s="1246"/>
      <c r="I18" s="455">
        <v>46093</v>
      </c>
      <c r="J18" s="1247">
        <v>0</v>
      </c>
      <c r="K18" s="325">
        <f>(+F18+G18+H18+J18)</f>
        <v>86465</v>
      </c>
      <c r="L18" s="327">
        <f>+ROUND((K18*0.3077),0)</f>
        <v>26605</v>
      </c>
      <c r="M18" s="328">
        <v>495</v>
      </c>
      <c r="N18" s="325">
        <v>0</v>
      </c>
      <c r="O18" s="191">
        <f>+ROUND((K18*0.0145),0)</f>
        <v>1254</v>
      </c>
      <c r="P18" s="328">
        <v>187</v>
      </c>
      <c r="Q18" s="329">
        <v>8310</v>
      </c>
      <c r="R18" s="328">
        <v>486</v>
      </c>
      <c r="S18" s="325">
        <f>+L18+M18+N18+O18+P18+Q18+R18</f>
        <v>37337</v>
      </c>
      <c r="T18" s="330">
        <f>SUM(K18+S18)</f>
        <v>123802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2.75">
      <c r="A19" s="735">
        <f t="shared" ref="A19:A41" si="0">SUM(A18+1)</f>
        <v>3</v>
      </c>
      <c r="B19" s="1248">
        <v>7181</v>
      </c>
      <c r="C19" s="782" t="s">
        <v>387</v>
      </c>
      <c r="D19" s="774" t="s">
        <v>388</v>
      </c>
      <c r="E19" s="774" t="s">
        <v>106</v>
      </c>
      <c r="F19" s="758">
        <v>0</v>
      </c>
      <c r="G19" s="758"/>
      <c r="H19" s="789"/>
      <c r="I19" s="751"/>
      <c r="J19" s="789">
        <v>0</v>
      </c>
      <c r="K19" s="745">
        <f>(+F19+G19+H19+J19)</f>
        <v>0</v>
      </c>
      <c r="L19" s="743">
        <f>+ROUND((K19*0.3077),0)</f>
        <v>0</v>
      </c>
      <c r="M19" s="747">
        <v>0</v>
      </c>
      <c r="N19" s="745">
        <v>0</v>
      </c>
      <c r="O19" s="746">
        <f>+ROUND((K19*0.0145),0)</f>
        <v>0</v>
      </c>
      <c r="P19" s="747">
        <v>0</v>
      </c>
      <c r="Q19" s="772">
        <v>0</v>
      </c>
      <c r="R19" s="747">
        <v>0</v>
      </c>
      <c r="S19" s="745">
        <f>+L19+M19+N19+O19+P19+Q19+R19</f>
        <v>0</v>
      </c>
      <c r="T19" s="748">
        <f>SUM(K19+S19)</f>
        <v>0</v>
      </c>
      <c r="U19" s="749"/>
      <c r="V19" s="749"/>
      <c r="W19" s="749"/>
      <c r="X19" s="749"/>
      <c r="Y19" s="749"/>
      <c r="Z19" s="749"/>
      <c r="AA19" s="749"/>
      <c r="AB19" s="749"/>
      <c r="AC19" s="749"/>
      <c r="AD19" s="749"/>
      <c r="AE19" s="749"/>
      <c r="AF19" s="749"/>
      <c r="AG19" s="749"/>
      <c r="AH19" s="749"/>
      <c r="AI19" s="749"/>
      <c r="AJ19" s="749"/>
      <c r="AK19" s="749"/>
      <c r="AL19" s="749"/>
      <c r="AM19" s="749"/>
      <c r="AN19" s="749"/>
      <c r="AO19" s="749"/>
      <c r="AP19" s="749"/>
      <c r="AQ19" s="749"/>
      <c r="AR19" s="749"/>
      <c r="AS19" s="749"/>
      <c r="AT19" s="749"/>
      <c r="AU19" s="749"/>
      <c r="AV19" s="749"/>
      <c r="AW19" s="749"/>
      <c r="AX19" s="749"/>
      <c r="AY19" s="749"/>
      <c r="AZ19" s="749"/>
      <c r="BA19" s="749"/>
      <c r="BB19" s="749"/>
      <c r="BC19" s="749"/>
      <c r="BD19" s="749"/>
    </row>
    <row r="20" spans="1:74" ht="12.75">
      <c r="A20" s="48">
        <f t="shared" si="0"/>
        <v>4</v>
      </c>
      <c r="B20" s="189"/>
      <c r="C20" s="201"/>
      <c r="D20" s="201"/>
      <c r="E20" s="129"/>
      <c r="F20" s="130"/>
      <c r="G20" s="756"/>
      <c r="H20" s="140"/>
      <c r="I20" s="148"/>
      <c r="J20" s="757"/>
      <c r="K20" s="140"/>
      <c r="L20" s="143"/>
      <c r="M20" s="548"/>
      <c r="N20" s="140"/>
      <c r="O20" s="145"/>
      <c r="P20" s="548"/>
      <c r="Q20" s="144"/>
      <c r="R20" s="144"/>
      <c r="S20" s="140"/>
      <c r="T20" s="147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12.75">
      <c r="A21" s="48">
        <f t="shared" si="0"/>
        <v>5</v>
      </c>
      <c r="B21" s="79"/>
      <c r="C21" s="80"/>
      <c r="D21" s="80"/>
      <c r="E21" s="81"/>
      <c r="F21" s="1249"/>
      <c r="G21" s="756"/>
      <c r="H21" s="140"/>
      <c r="I21" s="150"/>
      <c r="J21" s="785"/>
      <c r="K21" s="140"/>
      <c r="L21" s="135"/>
      <c r="M21" s="144"/>
      <c r="N21" s="140"/>
      <c r="O21" s="145"/>
      <c r="P21" s="144"/>
      <c r="Q21" s="144"/>
      <c r="R21" s="144"/>
      <c r="S21" s="140"/>
      <c r="T21" s="147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12.75">
      <c r="A22" s="48">
        <f t="shared" si="0"/>
        <v>6</v>
      </c>
      <c r="B22" s="84"/>
      <c r="C22" s="85"/>
      <c r="D22" s="86"/>
      <c r="E22" s="87"/>
      <c r="F22" s="1249"/>
      <c r="G22" s="756"/>
      <c r="H22" s="140"/>
      <c r="I22" s="150"/>
      <c r="J22" s="785"/>
      <c r="K22" s="140"/>
      <c r="L22" s="135"/>
      <c r="M22" s="548"/>
      <c r="N22" s="140"/>
      <c r="O22" s="145"/>
      <c r="P22" s="548"/>
      <c r="Q22" s="144"/>
      <c r="R22" s="144"/>
      <c r="S22" s="140"/>
      <c r="T22" s="147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12.75">
      <c r="A23" s="48">
        <f t="shared" si="0"/>
        <v>7</v>
      </c>
      <c r="B23" s="84"/>
      <c r="C23" s="85"/>
      <c r="D23" s="86"/>
      <c r="E23" s="87"/>
      <c r="F23" s="1249"/>
      <c r="G23" s="756"/>
      <c r="H23" s="140"/>
      <c r="I23" s="150"/>
      <c r="J23" s="152"/>
      <c r="K23" s="140"/>
      <c r="L23" s="135"/>
      <c r="M23" s="548"/>
      <c r="N23" s="140"/>
      <c r="O23" s="145"/>
      <c r="P23" s="548"/>
      <c r="Q23" s="144"/>
      <c r="R23" s="144"/>
      <c r="S23" s="140"/>
      <c r="T23" s="147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12.75">
      <c r="A24" s="48">
        <f t="shared" si="0"/>
        <v>8</v>
      </c>
      <c r="B24" s="89"/>
      <c r="C24" s="80"/>
      <c r="D24" s="80"/>
      <c r="E24" s="87"/>
      <c r="F24" s="1249"/>
      <c r="G24" s="756"/>
      <c r="H24" s="140"/>
      <c r="I24" s="141"/>
      <c r="J24" s="757"/>
      <c r="K24" s="140"/>
      <c r="L24" s="135"/>
      <c r="M24" s="144"/>
      <c r="N24" s="140"/>
      <c r="O24" s="145"/>
      <c r="P24" s="144"/>
      <c r="Q24" s="146"/>
      <c r="R24" s="144"/>
      <c r="S24" s="140"/>
      <c r="T24" s="147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12.75">
      <c r="A25" s="48">
        <f t="shared" si="0"/>
        <v>9</v>
      </c>
      <c r="B25" s="89"/>
      <c r="C25" s="80"/>
      <c r="D25" s="80"/>
      <c r="E25" s="87"/>
      <c r="F25" s="1249"/>
      <c r="G25" s="756"/>
      <c r="H25" s="140"/>
      <c r="I25" s="148"/>
      <c r="J25" s="757"/>
      <c r="K25" s="140"/>
      <c r="L25" s="135"/>
      <c r="M25" s="144"/>
      <c r="N25" s="140"/>
      <c r="O25" s="145"/>
      <c r="P25" s="144"/>
      <c r="Q25" s="146"/>
      <c r="R25" s="144"/>
      <c r="S25" s="140"/>
      <c r="T25" s="147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12.75">
      <c r="A26" s="48">
        <f t="shared" si="0"/>
        <v>10</v>
      </c>
      <c r="B26" s="90"/>
      <c r="C26" s="91"/>
      <c r="D26" s="91"/>
      <c r="E26" s="92"/>
      <c r="F26" s="1249"/>
      <c r="G26" s="756"/>
      <c r="H26" s="140"/>
      <c r="I26" s="148"/>
      <c r="J26" s="757"/>
      <c r="K26" s="140"/>
      <c r="L26" s="135"/>
      <c r="M26" s="548"/>
      <c r="N26" s="140"/>
      <c r="O26" s="145"/>
      <c r="P26" s="548"/>
      <c r="Q26" s="144"/>
      <c r="R26" s="144"/>
      <c r="S26" s="140"/>
      <c r="T26" s="147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2.75">
      <c r="A27" s="48">
        <f t="shared" si="0"/>
        <v>11</v>
      </c>
      <c r="B27" s="93"/>
      <c r="C27" s="94"/>
      <c r="D27" s="792"/>
      <c r="E27" s="96"/>
      <c r="F27" s="1249"/>
      <c r="G27" s="756"/>
      <c r="H27" s="140"/>
      <c r="I27" s="150"/>
      <c r="J27" s="785"/>
      <c r="K27" s="140"/>
      <c r="L27" s="135"/>
      <c r="M27" s="144"/>
      <c r="N27" s="140"/>
      <c r="O27" s="145"/>
      <c r="P27" s="144"/>
      <c r="Q27" s="144"/>
      <c r="R27" s="144"/>
      <c r="S27" s="140"/>
      <c r="T27" s="147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12.75">
      <c r="A28" s="48">
        <f t="shared" si="0"/>
        <v>12</v>
      </c>
      <c r="B28" s="97"/>
      <c r="C28" s="98"/>
      <c r="D28" s="98"/>
      <c r="E28" s="96"/>
      <c r="F28" s="1249"/>
      <c r="G28" s="784"/>
      <c r="H28" s="71"/>
      <c r="I28" s="82"/>
      <c r="J28" s="793"/>
      <c r="K28" s="71"/>
      <c r="L28" s="69"/>
      <c r="M28" s="791"/>
      <c r="N28" s="71"/>
      <c r="O28" s="75"/>
      <c r="P28" s="791"/>
      <c r="Q28" s="74"/>
      <c r="R28" s="74"/>
      <c r="S28" s="71"/>
      <c r="T28" s="77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12.75">
      <c r="A29" s="48">
        <f t="shared" si="0"/>
        <v>13</v>
      </c>
      <c r="B29" s="794"/>
      <c r="C29" s="98"/>
      <c r="D29" s="101"/>
      <c r="E29" s="102"/>
      <c r="F29" s="1249"/>
      <c r="G29" s="784"/>
      <c r="H29" s="71"/>
      <c r="I29" s="82"/>
      <c r="J29" s="88"/>
      <c r="K29" s="71"/>
      <c r="L29" s="69"/>
      <c r="M29" s="75"/>
      <c r="N29" s="71"/>
      <c r="O29" s="75"/>
      <c r="P29" s="75"/>
      <c r="Q29" s="74"/>
      <c r="R29" s="74"/>
      <c r="S29" s="71"/>
      <c r="T29" s="77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12.75">
      <c r="A30" s="48">
        <f t="shared" si="0"/>
        <v>14</v>
      </c>
      <c r="B30" s="795"/>
      <c r="C30" s="98"/>
      <c r="D30" s="101"/>
      <c r="E30" s="102"/>
      <c r="F30" s="1249"/>
      <c r="G30" s="784"/>
      <c r="H30" s="71"/>
      <c r="I30" s="82"/>
      <c r="J30" s="88"/>
      <c r="K30" s="71"/>
      <c r="L30" s="69"/>
      <c r="M30" s="75"/>
      <c r="N30" s="71"/>
      <c r="O30" s="75"/>
      <c r="P30" s="75"/>
      <c r="Q30" s="74"/>
      <c r="R30" s="74"/>
      <c r="S30" s="71"/>
      <c r="T30" s="77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12.75">
      <c r="A31" s="48">
        <f t="shared" si="0"/>
        <v>15</v>
      </c>
      <c r="B31" s="796"/>
      <c r="C31" s="98"/>
      <c r="D31" s="101"/>
      <c r="E31" s="102"/>
      <c r="F31" s="1249"/>
      <c r="G31" s="784"/>
      <c r="H31" s="71"/>
      <c r="I31" s="82"/>
      <c r="J31" s="88"/>
      <c r="K31" s="71"/>
      <c r="L31" s="69"/>
      <c r="M31" s="75"/>
      <c r="N31" s="71"/>
      <c r="O31" s="75"/>
      <c r="P31" s="75"/>
      <c r="Q31" s="74"/>
      <c r="R31" s="74"/>
      <c r="S31" s="71"/>
      <c r="T31" s="77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12.75">
      <c r="A32" s="48">
        <f t="shared" si="0"/>
        <v>16</v>
      </c>
      <c r="B32" s="89"/>
      <c r="C32" s="80"/>
      <c r="D32" s="80"/>
      <c r="E32" s="87"/>
      <c r="F32" s="1249"/>
      <c r="G32" s="784"/>
      <c r="H32" s="71"/>
      <c r="I32" s="82"/>
      <c r="J32" s="88"/>
      <c r="K32" s="71"/>
      <c r="L32" s="77"/>
      <c r="M32" s="75"/>
      <c r="N32" s="71"/>
      <c r="O32" s="75"/>
      <c r="P32" s="75"/>
      <c r="Q32" s="74"/>
      <c r="R32" s="74"/>
      <c r="S32" s="71"/>
      <c r="T32" s="105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12.75">
      <c r="A33" s="48">
        <f t="shared" si="0"/>
        <v>17</v>
      </c>
      <c r="B33" s="106"/>
      <c r="C33" s="107"/>
      <c r="D33" s="80"/>
      <c r="E33" s="87"/>
      <c r="F33" s="1249"/>
      <c r="G33" s="784"/>
      <c r="H33" s="71"/>
      <c r="I33" s="82"/>
      <c r="J33" s="88"/>
      <c r="K33" s="71"/>
      <c r="L33" s="77"/>
      <c r="M33" s="75"/>
      <c r="N33" s="71"/>
      <c r="O33" s="75"/>
      <c r="P33" s="75"/>
      <c r="Q33" s="75"/>
      <c r="R33" s="75"/>
      <c r="S33" s="71"/>
      <c r="T33" s="105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12.75">
      <c r="A34" s="48">
        <f t="shared" si="0"/>
        <v>18</v>
      </c>
      <c r="B34" s="108"/>
      <c r="C34" s="109"/>
      <c r="D34" s="797"/>
      <c r="E34" s="87"/>
      <c r="F34" s="1249"/>
      <c r="G34" s="784"/>
      <c r="H34" s="71"/>
      <c r="I34" s="82"/>
      <c r="J34" s="793"/>
      <c r="K34" s="71"/>
      <c r="L34" s="77"/>
      <c r="M34" s="75"/>
      <c r="N34" s="71"/>
      <c r="O34" s="75"/>
      <c r="P34" s="75"/>
      <c r="Q34" s="74"/>
      <c r="R34" s="74"/>
      <c r="S34" s="71"/>
      <c r="T34" s="105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12.75">
      <c r="A35" s="48">
        <f t="shared" si="0"/>
        <v>19</v>
      </c>
      <c r="B35" s="108"/>
      <c r="C35" s="86"/>
      <c r="D35" s="86"/>
      <c r="E35" s="87"/>
      <c r="F35" s="1249"/>
      <c r="G35" s="784"/>
      <c r="H35" s="71"/>
      <c r="I35" s="82"/>
      <c r="J35" s="793"/>
      <c r="K35" s="71"/>
      <c r="L35" s="77"/>
      <c r="M35" s="75"/>
      <c r="N35" s="71"/>
      <c r="O35" s="75"/>
      <c r="P35" s="75"/>
      <c r="Q35" s="74"/>
      <c r="R35" s="74"/>
      <c r="S35" s="71"/>
      <c r="T35" s="105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12.75">
      <c r="A36" s="48">
        <f t="shared" si="0"/>
        <v>20</v>
      </c>
      <c r="B36" s="108"/>
      <c r="C36" s="86"/>
      <c r="D36" s="86"/>
      <c r="E36" s="87"/>
      <c r="F36" s="1249"/>
      <c r="G36" s="784"/>
      <c r="H36" s="71"/>
      <c r="I36" s="82"/>
      <c r="J36" s="793"/>
      <c r="K36" s="71"/>
      <c r="L36" s="77"/>
      <c r="M36" s="75"/>
      <c r="N36" s="71"/>
      <c r="O36" s="75"/>
      <c r="P36" s="75"/>
      <c r="Q36" s="74"/>
      <c r="R36" s="74"/>
      <c r="S36" s="71"/>
      <c r="T36" s="105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12.75">
      <c r="A37" s="48">
        <f t="shared" si="0"/>
        <v>21</v>
      </c>
      <c r="B37" s="111"/>
      <c r="C37" s="86"/>
      <c r="D37" s="112"/>
      <c r="E37" s="87"/>
      <c r="F37" s="1249"/>
      <c r="G37" s="784"/>
      <c r="H37" s="71"/>
      <c r="I37" s="82"/>
      <c r="J37" s="793"/>
      <c r="K37" s="71"/>
      <c r="L37" s="77"/>
      <c r="M37" s="75"/>
      <c r="N37" s="71"/>
      <c r="O37" s="75"/>
      <c r="P37" s="75"/>
      <c r="Q37" s="74"/>
      <c r="R37" s="74"/>
      <c r="S37" s="71"/>
      <c r="T37" s="105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12.75">
      <c r="A38" s="48">
        <f t="shared" si="0"/>
        <v>22</v>
      </c>
      <c r="B38" s="89"/>
      <c r="C38" s="94"/>
      <c r="D38" s="798"/>
      <c r="E38" s="114"/>
      <c r="F38" s="791"/>
      <c r="G38" s="784"/>
      <c r="H38" s="71"/>
      <c r="I38" s="82"/>
      <c r="J38" s="793"/>
      <c r="K38" s="71"/>
      <c r="L38" s="77"/>
      <c r="M38" s="75"/>
      <c r="N38" s="71"/>
      <c r="O38" s="75"/>
      <c r="P38" s="75"/>
      <c r="Q38" s="74"/>
      <c r="R38" s="74"/>
      <c r="S38" s="71"/>
      <c r="T38" s="105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12.75">
      <c r="A39" s="48">
        <f t="shared" si="0"/>
        <v>23</v>
      </c>
      <c r="B39" s="108"/>
      <c r="C39" s="86"/>
      <c r="D39" s="86"/>
      <c r="E39" s="87"/>
      <c r="F39" s="1249"/>
      <c r="G39" s="784"/>
      <c r="H39" s="71"/>
      <c r="I39" s="82"/>
      <c r="J39" s="793"/>
      <c r="K39" s="71"/>
      <c r="L39" s="77"/>
      <c r="M39" s="75"/>
      <c r="N39" s="71"/>
      <c r="O39" s="75"/>
      <c r="P39" s="75"/>
      <c r="Q39" s="74"/>
      <c r="R39" s="74"/>
      <c r="S39" s="71"/>
      <c r="T39" s="105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2.75">
      <c r="A40" s="48">
        <f t="shared" si="0"/>
        <v>24</v>
      </c>
      <c r="B40" s="90"/>
      <c r="C40" s="91"/>
      <c r="D40" s="91"/>
      <c r="E40" s="92"/>
      <c r="F40" s="791"/>
      <c r="G40" s="784"/>
      <c r="H40" s="71"/>
      <c r="I40" s="82"/>
      <c r="J40" s="791"/>
      <c r="K40" s="71"/>
      <c r="L40" s="71"/>
      <c r="M40" s="115"/>
      <c r="N40" s="71"/>
      <c r="O40" s="75"/>
      <c r="P40" s="116"/>
      <c r="Q40" s="75"/>
      <c r="R40" s="75"/>
      <c r="S40" s="71"/>
      <c r="T40" s="105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 ht="12.75">
      <c r="A41" s="48">
        <f t="shared" si="0"/>
        <v>25</v>
      </c>
      <c r="B41" s="97"/>
      <c r="C41" s="98"/>
      <c r="D41" s="98"/>
      <c r="E41" s="96"/>
      <c r="F41" s="1250"/>
      <c r="G41" s="1250"/>
      <c r="H41" s="1250"/>
      <c r="I41" s="117"/>
      <c r="J41" s="1250"/>
      <c r="K41" s="77"/>
      <c r="L41" s="71"/>
      <c r="M41" s="115"/>
      <c r="N41" s="77"/>
      <c r="O41" s="77"/>
      <c r="P41" s="116"/>
      <c r="Q41" s="77"/>
      <c r="R41" s="77"/>
      <c r="S41" s="71"/>
      <c r="T41" s="105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 ht="12.75">
      <c r="A42" s="49"/>
      <c r="B42" s="118"/>
      <c r="C42" s="118"/>
      <c r="D42" s="119" t="s">
        <v>185</v>
      </c>
      <c r="E42" s="120" t="s">
        <v>123</v>
      </c>
      <c r="F42" s="68">
        <f>SUM(F17:F41)</f>
        <v>144838</v>
      </c>
      <c r="G42" s="68">
        <f t="shared" ref="G42:H42" si="1">SUM(G17:G41)</f>
        <v>0</v>
      </c>
      <c r="H42" s="68">
        <f t="shared" si="1"/>
        <v>0</v>
      </c>
      <c r="I42" s="120" t="s">
        <v>123</v>
      </c>
      <c r="J42" s="68">
        <f>SUM(J17:J41)</f>
        <v>463</v>
      </c>
      <c r="K42" s="68">
        <f t="shared" ref="K42:T42" si="2">SUM(K17:K41)</f>
        <v>145301</v>
      </c>
      <c r="L42" s="68">
        <f t="shared" si="2"/>
        <v>44709</v>
      </c>
      <c r="M42" s="68">
        <f t="shared" si="2"/>
        <v>990</v>
      </c>
      <c r="N42" s="68">
        <f t="shared" si="2"/>
        <v>0</v>
      </c>
      <c r="O42" s="68">
        <f t="shared" si="2"/>
        <v>2107</v>
      </c>
      <c r="P42" s="68">
        <f t="shared" si="2"/>
        <v>374</v>
      </c>
      <c r="Q42" s="68">
        <f t="shared" si="2"/>
        <v>30228</v>
      </c>
      <c r="R42" s="68">
        <f t="shared" si="2"/>
        <v>1139</v>
      </c>
      <c r="S42" s="68">
        <f t="shared" si="2"/>
        <v>79547</v>
      </c>
      <c r="T42" s="68">
        <f t="shared" si="2"/>
        <v>224848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124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125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255"/>
      <c r="M44" s="1255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7" t="s">
        <v>390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7" t="s">
        <v>391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50"/>
      <c r="M46" s="51"/>
      <c r="N46" s="4"/>
      <c r="O46" s="51"/>
      <c r="P46" s="4"/>
      <c r="Q46" s="50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7" t="s">
        <v>392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66">
      <c r="A49" s="1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4"/>
      <c r="N49" s="4"/>
      <c r="O49" s="50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21"/>
      <c r="N51" s="4"/>
      <c r="O51" s="50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>
      <c r="A52" s="1"/>
      <c r="B52" s="17"/>
      <c r="C52" s="17"/>
      <c r="D52" s="17"/>
      <c r="E52" s="17"/>
      <c r="F52" s="9"/>
      <c r="G52" s="9"/>
      <c r="H52" s="9"/>
      <c r="I52" s="9"/>
      <c r="J52" s="9"/>
      <c r="K52" s="9"/>
      <c r="L52" s="17"/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"/>
      <c r="B53" s="9"/>
      <c r="C53" s="1"/>
      <c r="D53" s="9"/>
      <c r="E53" s="9"/>
      <c r="F53" s="53"/>
      <c r="G53" s="9"/>
      <c r="H53" s="9"/>
      <c r="I53" s="53"/>
      <c r="J53" s="9"/>
      <c r="K53" s="9"/>
      <c r="L53" s="9"/>
      <c r="M53" s="522"/>
      <c r="N53" s="522"/>
      <c r="O53" s="5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522"/>
      <c r="N54" s="522"/>
      <c r="O54" s="55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>
      <c r="A55" s="9"/>
      <c r="B55" s="9"/>
      <c r="C55" s="9"/>
      <c r="D55" s="9"/>
      <c r="E55" s="9"/>
      <c r="F55" s="17"/>
      <c r="G55" s="17"/>
      <c r="H55" s="17"/>
      <c r="I55" s="17"/>
      <c r="J55" s="17"/>
      <c r="K55" s="17"/>
      <c r="L55" s="9"/>
      <c r="M55" s="522"/>
      <c r="N55" s="522"/>
      <c r="O55" s="5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9"/>
      <c r="B56" s="57"/>
      <c r="C56" s="58"/>
      <c r="D56" s="58"/>
      <c r="E56" s="59"/>
      <c r="F56" s="59"/>
      <c r="G56" s="59"/>
      <c r="H56" s="59"/>
      <c r="I56" s="59"/>
      <c r="J56" s="59"/>
      <c r="K56" s="59"/>
      <c r="L56" s="60"/>
      <c r="M56" s="4"/>
      <c r="N56" s="4"/>
      <c r="O56" s="55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9"/>
      <c r="B57" s="57"/>
      <c r="C57" s="58"/>
      <c r="D57" s="58"/>
      <c r="E57" s="1"/>
      <c r="F57" s="1"/>
      <c r="G57" s="1"/>
      <c r="H57" s="1"/>
      <c r="I57" s="1"/>
      <c r="J57" s="1"/>
      <c r="K57" s="1"/>
      <c r="L57" s="61"/>
      <c r="M57" s="4"/>
      <c r="N57" s="4"/>
      <c r="O57" s="50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9"/>
      <c r="B58" s="57"/>
      <c r="C58" s="58"/>
      <c r="D58" s="58"/>
      <c r="E58" s="1"/>
      <c r="F58" s="1"/>
      <c r="G58" s="1"/>
      <c r="H58" s="1"/>
      <c r="I58" s="1"/>
      <c r="J58" s="1"/>
      <c r="K58" s="1"/>
      <c r="L58" s="61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9"/>
      <c r="B59" s="57"/>
      <c r="C59" s="58"/>
      <c r="D59" s="58"/>
      <c r="E59" s="1"/>
      <c r="F59" s="1"/>
      <c r="G59" s="1"/>
      <c r="H59" s="1"/>
      <c r="I59" s="1"/>
      <c r="J59" s="1"/>
      <c r="K59" s="1"/>
      <c r="L59" s="61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9"/>
      <c r="B60" s="57"/>
      <c r="C60" s="58"/>
      <c r="D60" s="58"/>
      <c r="E60" s="1"/>
      <c r="F60" s="1"/>
      <c r="G60" s="1"/>
      <c r="H60" s="1"/>
      <c r="I60" s="1"/>
      <c r="J60" s="1"/>
      <c r="K60" s="1"/>
      <c r="L60" s="61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9"/>
      <c r="B61" s="57"/>
      <c r="C61" s="58"/>
      <c r="D61" s="58"/>
      <c r="E61" s="1"/>
      <c r="F61" s="1"/>
      <c r="G61" s="1"/>
      <c r="H61" s="1"/>
      <c r="I61" s="1"/>
      <c r="J61" s="1"/>
      <c r="K61" s="1"/>
      <c r="L61" s="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9"/>
      <c r="B62" s="57"/>
      <c r="C62" s="58"/>
      <c r="D62" s="58"/>
      <c r="E62" s="1"/>
      <c r="F62" s="1"/>
      <c r="G62" s="1"/>
      <c r="H62" s="1"/>
      <c r="I62" s="1"/>
      <c r="J62" s="1"/>
      <c r="K62" s="1"/>
      <c r="L62" s="61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9"/>
      <c r="B63" s="57"/>
      <c r="C63" s="58"/>
      <c r="D63" s="58"/>
      <c r="E63" s="1"/>
      <c r="F63" s="1"/>
      <c r="G63" s="1"/>
      <c r="H63" s="1"/>
      <c r="I63" s="1"/>
      <c r="J63" s="1"/>
      <c r="K63" s="1"/>
      <c r="L63" s="61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9"/>
      <c r="B64" s="57"/>
      <c r="C64" s="58"/>
      <c r="D64" s="58"/>
      <c r="E64" s="1"/>
      <c r="F64" s="1"/>
      <c r="G64" s="1"/>
      <c r="H64" s="1"/>
      <c r="I64" s="1"/>
      <c r="J64" s="1"/>
      <c r="K64" s="1"/>
      <c r="L64" s="61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9"/>
      <c r="B65" s="57"/>
      <c r="C65" s="58"/>
      <c r="D65" s="58"/>
      <c r="E65" s="1"/>
      <c r="F65" s="1"/>
      <c r="G65" s="1"/>
      <c r="H65" s="1"/>
      <c r="I65" s="1"/>
      <c r="J65" s="1"/>
      <c r="K65" s="1"/>
      <c r="L65" s="61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9"/>
      <c r="B66" s="57"/>
      <c r="C66" s="58"/>
      <c r="D66" s="58"/>
      <c r="E66" s="1"/>
      <c r="F66" s="1"/>
      <c r="G66" s="1"/>
      <c r="H66" s="1"/>
      <c r="I66" s="1"/>
      <c r="J66" s="1"/>
      <c r="K66" s="1"/>
      <c r="L66" s="61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9"/>
      <c r="B67" s="57"/>
      <c r="C67" s="58"/>
      <c r="D67" s="58"/>
      <c r="E67" s="1"/>
      <c r="F67" s="1"/>
      <c r="G67" s="1"/>
      <c r="H67" s="1"/>
      <c r="I67" s="1"/>
      <c r="J67" s="1"/>
      <c r="K67" s="1"/>
      <c r="L67" s="61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9"/>
      <c r="B68" s="57"/>
      <c r="C68" s="58"/>
      <c r="D68" s="58"/>
      <c r="E68" s="1"/>
      <c r="F68" s="1"/>
      <c r="G68" s="1"/>
      <c r="H68" s="1"/>
      <c r="I68" s="1"/>
      <c r="J68" s="1"/>
      <c r="K68" s="1"/>
      <c r="L68" s="61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9"/>
      <c r="B69" s="57"/>
      <c r="C69" s="58"/>
      <c r="D69" s="58"/>
      <c r="E69" s="1"/>
      <c r="F69" s="1"/>
      <c r="G69" s="1"/>
      <c r="H69" s="1"/>
      <c r="I69" s="1"/>
      <c r="J69" s="1"/>
      <c r="K69" s="1"/>
      <c r="L69" s="61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9"/>
      <c r="B70" s="57"/>
      <c r="C70" s="58"/>
      <c r="D70" s="58"/>
      <c r="E70" s="1"/>
      <c r="F70" s="1"/>
      <c r="G70" s="1"/>
      <c r="H70" s="1"/>
      <c r="I70" s="1"/>
      <c r="J70" s="1"/>
      <c r="K70" s="1"/>
      <c r="L70" s="61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9"/>
      <c r="B71" s="57"/>
      <c r="C71" s="58"/>
      <c r="D71" s="58"/>
      <c r="E71" s="1"/>
      <c r="F71" s="1"/>
      <c r="G71" s="1"/>
      <c r="H71" s="1"/>
      <c r="I71" s="1"/>
      <c r="J71" s="1"/>
      <c r="K71" s="1"/>
      <c r="L71" s="61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9"/>
      <c r="B72" s="57"/>
      <c r="C72" s="58"/>
      <c r="D72" s="58"/>
      <c r="E72" s="1"/>
      <c r="F72" s="1"/>
      <c r="G72" s="1"/>
      <c r="H72" s="1"/>
      <c r="I72" s="1"/>
      <c r="J72" s="1"/>
      <c r="K72" s="1"/>
      <c r="L72" s="61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9"/>
      <c r="B73" s="57"/>
      <c r="C73" s="58"/>
      <c r="D73" s="58"/>
      <c r="E73" s="1"/>
      <c r="F73" s="1"/>
      <c r="G73" s="1"/>
      <c r="H73" s="1"/>
      <c r="I73" s="1"/>
      <c r="J73" s="1"/>
      <c r="K73" s="1"/>
      <c r="L73" s="61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9"/>
      <c r="B74" s="57"/>
      <c r="C74" s="58"/>
      <c r="D74" s="58"/>
      <c r="E74" s="1"/>
      <c r="F74" s="1"/>
      <c r="G74" s="1"/>
      <c r="H74" s="1"/>
      <c r="I74" s="1"/>
      <c r="J74" s="1"/>
      <c r="K74" s="1"/>
      <c r="L74" s="61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9"/>
      <c r="B75" s="57"/>
      <c r="C75" s="58"/>
      <c r="D75" s="58"/>
      <c r="E75" s="1"/>
      <c r="F75" s="1"/>
      <c r="G75" s="1"/>
      <c r="H75" s="1"/>
      <c r="I75" s="1"/>
      <c r="J75" s="1"/>
      <c r="K75" s="1"/>
      <c r="L75" s="61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9"/>
      <c r="B76" s="57"/>
      <c r="C76" s="58"/>
      <c r="D76" s="58"/>
      <c r="E76" s="1"/>
      <c r="F76" s="1"/>
      <c r="G76" s="1"/>
      <c r="H76" s="1"/>
      <c r="I76" s="1"/>
      <c r="J76" s="1"/>
      <c r="K76" s="1"/>
      <c r="L76" s="61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9"/>
      <c r="B77" s="57"/>
      <c r="C77" s="58"/>
      <c r="D77" s="58"/>
      <c r="E77" s="1"/>
      <c r="F77" s="1"/>
      <c r="G77" s="1"/>
      <c r="H77" s="1"/>
      <c r="I77" s="1"/>
      <c r="J77" s="1"/>
      <c r="K77" s="1"/>
      <c r="L77" s="61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9"/>
      <c r="B78" s="57"/>
      <c r="C78" s="58"/>
      <c r="D78" s="58"/>
      <c r="E78" s="1"/>
      <c r="F78" s="1"/>
      <c r="G78" s="1"/>
      <c r="H78" s="1"/>
      <c r="I78" s="1"/>
      <c r="J78" s="1"/>
      <c r="K78" s="1"/>
      <c r="L78" s="61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9"/>
      <c r="B79" s="57"/>
      <c r="C79" s="58"/>
      <c r="D79" s="58"/>
      <c r="E79" s="1"/>
      <c r="F79" s="1"/>
      <c r="G79" s="1"/>
      <c r="H79" s="1"/>
      <c r="I79" s="1"/>
      <c r="J79" s="1"/>
      <c r="K79" s="1"/>
      <c r="L79" s="61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9"/>
      <c r="B80" s="57"/>
      <c r="C80" s="58"/>
      <c r="D80" s="58"/>
      <c r="E80" s="1"/>
      <c r="F80" s="1"/>
      <c r="G80" s="1"/>
      <c r="H80" s="1"/>
      <c r="I80" s="1"/>
      <c r="J80" s="1"/>
      <c r="K80" s="1"/>
      <c r="L80" s="61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"/>
      <c r="B81" s="1"/>
      <c r="C81" s="1"/>
      <c r="D81" s="9"/>
      <c r="E81" s="59"/>
      <c r="F81" s="59"/>
      <c r="G81" s="59"/>
      <c r="H81" s="59"/>
      <c r="I81" s="59"/>
      <c r="J81" s="59"/>
      <c r="K81" s="59"/>
      <c r="L81" s="59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 ht="12.75">
      <c r="A82" s="3"/>
      <c r="B82" s="1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66" ht="12.75">
      <c r="A83" s="3"/>
      <c r="B83" s="1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spans="1:66" ht="12.75">
      <c r="A84" s="3"/>
      <c r="B84" s="1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66">
      <c r="A85" s="1"/>
      <c r="B85" s="1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66">
      <c r="A86" s="1"/>
      <c r="B86" s="1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/>
      <c r="B87" s="1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</sheetData>
  <mergeCells count="2">
    <mergeCell ref="I14:J15"/>
    <mergeCell ref="L44:M44"/>
  </mergeCells>
  <pageMargins left="0.23622047244094491" right="0.23622047244094491" top="0.9055118110236221" bottom="0.23622047244094491" header="0.31496062992125984" footer="0.31496062992125984"/>
  <pageSetup paperSize="5" scale="76" fitToHeight="0" orientation="landscape" r:id="rId1"/>
  <headerFooter>
    <oddHeader>&amp;C&amp;"Times New Roman,Bold"Government of Guam
Fiscal Year 2025, Quarter 3
Agency Staffing Pattern</oddHeader>
  </headerFooter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85c343e-10f6-41c8-b1ce-3d218200989d">
      <UserInfo>
        <DisplayName>Chris Carillo</DisplayName>
        <AccountId>36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9FEDC6D7636B4EBE6C8BAD0A1E2FB6" ma:contentTypeVersion="6" ma:contentTypeDescription="Create a new document." ma:contentTypeScope="" ma:versionID="85e911c49c6a546cb9c5fc429bf3648a">
  <xsd:schema xmlns:xsd="http://www.w3.org/2001/XMLSchema" xmlns:xs="http://www.w3.org/2001/XMLSchema" xmlns:p="http://schemas.microsoft.com/office/2006/metadata/properties" xmlns:ns2="1da7922d-40ba-4608-9715-54b1ba39b58c" xmlns:ns3="a85c343e-10f6-41c8-b1ce-3d218200989d" targetNamespace="http://schemas.microsoft.com/office/2006/metadata/properties" ma:root="true" ma:fieldsID="8812888ffca00a89e7e726b86440a28b" ns2:_="" ns3:_="">
    <xsd:import namespace="1da7922d-40ba-4608-9715-54b1ba39b58c"/>
    <xsd:import namespace="a85c343e-10f6-41c8-b1ce-3d218200989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a7922d-40ba-4608-9715-54b1ba39b5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5c343e-10f6-41c8-b1ce-3d218200989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E26262-2C99-4FC7-8AD7-7A33FEA875AD}">
  <ds:schemaRefs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a85c343e-10f6-41c8-b1ce-3d218200989d"/>
    <ds:schemaRef ds:uri="1da7922d-40ba-4608-9715-54b1ba39b58c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A868F01-0474-41B3-BE2E-E85AE6787D0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8AE612-1063-4B45-BD66-E274375C38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a7922d-40ba-4608-9715-54b1ba39b58c"/>
    <ds:schemaRef ds:uri="a85c343e-10f6-41c8-b1ce-3d21820098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BHCFA </vt:lpstr>
      <vt:lpstr>BMS - SNAP ME</vt:lpstr>
      <vt:lpstr>BMS - SNAP QC</vt:lpstr>
      <vt:lpstr>BMS - SNAP BMS</vt:lpstr>
      <vt:lpstr>BMS - SNAP FC</vt:lpstr>
      <vt:lpstr>BES - TANF</vt:lpstr>
      <vt:lpstr>BES - SNAP CERT </vt:lpstr>
      <vt:lpstr>STATE OFFICE</vt:lpstr>
      <vt:lpstr>'BES - SNAP CERT '!Print_Area</vt:lpstr>
      <vt:lpstr>'BES - TANF'!Print_Area</vt:lpstr>
      <vt:lpstr>'BHCFA '!Print_Area</vt:lpstr>
      <vt:lpstr>'BMS - SNAP BMS'!Print_Area</vt:lpstr>
      <vt:lpstr>'BMS - SNAP FC'!Print_Area</vt:lpstr>
      <vt:lpstr>'BMS - SNAP ME'!Print_Area</vt:lpstr>
      <vt:lpstr>'BMS - SNAP QC'!Print_Area</vt:lpstr>
      <vt:lpstr>'STATE OFFICE'!Print_Area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Zenaida V. Okada</dc:creator>
  <cp:keywords/>
  <dc:description/>
  <cp:lastModifiedBy>Caitlin Erin T. Champaco</cp:lastModifiedBy>
  <cp:revision/>
  <cp:lastPrinted>2025-07-30T01:40:39Z</cp:lastPrinted>
  <dcterms:created xsi:type="dcterms:W3CDTF">2023-09-12T23:01:57Z</dcterms:created>
  <dcterms:modified xsi:type="dcterms:W3CDTF">2025-07-30T01:40:54Z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0x010100DA9FEDC6D7636B4EBE6C8BAD0A1E2FB6</vt:lpwstr>
  </property>
</Properties>
</file>